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20" activeTab="1"/>
  </bookViews>
  <sheets>
    <sheet name="seedCount" sheetId="1" r:id="rId1"/>
    <sheet name="obsFlw" sheetId="2" r:id="rId2"/>
    <sheet name="rawdataset" sheetId="3" r:id="rId3"/>
  </sheets>
  <definedNames/>
  <calcPr fullCalcOnLoad="1"/>
</workbook>
</file>

<file path=xl/sharedStrings.xml><?xml version="1.0" encoding="utf-8"?>
<sst xmlns="http://schemas.openxmlformats.org/spreadsheetml/2006/main" count="2161" uniqueCount="334">
  <si>
    <t>Phase</t>
  </si>
  <si>
    <t>Obs Flw?</t>
  </si>
  <si>
    <t>Seed Count</t>
  </si>
  <si>
    <t>Notes</t>
  </si>
  <si>
    <t>HL1001</t>
  </si>
  <si>
    <t>OF</t>
  </si>
  <si>
    <t>Has fruity seed</t>
  </si>
  <si>
    <t>HL1002</t>
  </si>
  <si>
    <t>NA</t>
  </si>
  <si>
    <t>N</t>
  </si>
  <si>
    <t>wrong plant - coz coll from EP. Only 1 seed though.</t>
  </si>
  <si>
    <t>HL1003</t>
  </si>
  <si>
    <t>No seeds</t>
  </si>
  <si>
    <t>HL1006</t>
  </si>
  <si>
    <t>HL1007</t>
  </si>
  <si>
    <t>HL1008</t>
  </si>
  <si>
    <t>HL1009</t>
  </si>
  <si>
    <t>2 seeds. Likely 1st phase, but unsure. Pic on envelope.</t>
  </si>
  <si>
    <t>HL1010</t>
  </si>
  <si>
    <t>HL1013</t>
  </si>
  <si>
    <t>HL1014</t>
  </si>
  <si>
    <t>HL1016</t>
  </si>
  <si>
    <t>HL1019</t>
  </si>
  <si>
    <t>Mixed</t>
  </si>
  <si>
    <t>Mixed 1st and 2nd</t>
  </si>
  <si>
    <t>HL1020</t>
  </si>
  <si>
    <t>HL1021</t>
  </si>
  <si>
    <t>HL1022</t>
  </si>
  <si>
    <t>HL1023</t>
  </si>
  <si>
    <t>HL1024</t>
  </si>
  <si>
    <t>HL1031</t>
  </si>
  <si>
    <t>Sum</t>
  </si>
  <si>
    <t>HL2001</t>
  </si>
  <si>
    <t>HL2003</t>
  </si>
  <si>
    <t>No obvious flowering</t>
  </si>
  <si>
    <t>Recorded as no more seeds during Return 1.</t>
  </si>
  <si>
    <t>HL2007</t>
  </si>
  <si>
    <t>HL2010</t>
  </si>
  <si>
    <t>HL2017</t>
  </si>
  <si>
    <t>Seeds still on culm. Some seeds on culm still in flower. Most of them flattened in storage &gt;.&lt;</t>
  </si>
  <si>
    <t>HL2018</t>
  </si>
  <si>
    <t>HL2022</t>
  </si>
  <si>
    <t>HL2023</t>
  </si>
  <si>
    <t>Colorful 2nd phase.</t>
  </si>
  <si>
    <t>HL2024</t>
  </si>
  <si>
    <t>HL2026</t>
  </si>
  <si>
    <t>HL2029</t>
  </si>
  <si>
    <t>small seeds</t>
  </si>
  <si>
    <t>HL2030</t>
  </si>
  <si>
    <t>HL2031</t>
  </si>
  <si>
    <t>HL2032</t>
  </si>
  <si>
    <t>HL3001</t>
  </si>
  <si>
    <t>Some seeds pointy</t>
  </si>
  <si>
    <t>HL3002</t>
  </si>
  <si>
    <t>HL3003</t>
  </si>
  <si>
    <t>HL3003.B2</t>
  </si>
  <si>
    <t>HL3005</t>
  </si>
  <si>
    <t>HL3006</t>
  </si>
  <si>
    <t>HL3007</t>
  </si>
  <si>
    <t>?</t>
  </si>
  <si>
    <t>HL3008</t>
  </si>
  <si>
    <t>Contains seeds still on culm.</t>
  </si>
  <si>
    <t>HL3009</t>
  </si>
  <si>
    <t>HL3009.B2</t>
  </si>
  <si>
    <t>1?</t>
  </si>
  <si>
    <t>Unsure 1 or 2nd phase</t>
  </si>
  <si>
    <t>HL3010</t>
  </si>
  <si>
    <t>Probably 2nd phase</t>
  </si>
  <si>
    <t>HL3011</t>
  </si>
  <si>
    <t>HL3013</t>
  </si>
  <si>
    <t>HL3014</t>
  </si>
  <si>
    <t>May contain 1 seed from 1st phase.</t>
  </si>
  <si>
    <t>HL3015</t>
  </si>
  <si>
    <t>Flowering, but not obvious 2nd stage.</t>
  </si>
  <si>
    <t>Panicle not close to leaf sheath.</t>
  </si>
  <si>
    <t>HL3016</t>
  </si>
  <si>
    <t xml:space="preserve">Unsure 1/2nd phase. Taller panicle, smaller leaf. </t>
  </si>
  <si>
    <t>HL3017</t>
  </si>
  <si>
    <t>2?</t>
  </si>
  <si>
    <t>Collected from 1 culm. I think 2nd stage but tall panicle. Lots of culms left.</t>
  </si>
  <si>
    <t>HL3018</t>
  </si>
  <si>
    <t>Collected from 1 culm, very long stalk.</t>
  </si>
  <si>
    <t>HL3019</t>
  </si>
  <si>
    <t>HL3020</t>
  </si>
  <si>
    <t>Collected from 1 culm</t>
  </si>
  <si>
    <t>HL3022</t>
  </si>
  <si>
    <t>HL3024</t>
  </si>
  <si>
    <t>Didn't collect.</t>
  </si>
  <si>
    <t>HL3027</t>
  </si>
  <si>
    <t>3 seeds</t>
  </si>
  <si>
    <t>HL3028</t>
  </si>
  <si>
    <t>HL3029</t>
  </si>
  <si>
    <t>HL3031</t>
  </si>
  <si>
    <t>LC4011</t>
  </si>
  <si>
    <t>LC4012</t>
  </si>
  <si>
    <t>LC4012.B2</t>
  </si>
  <si>
    <t xml:space="preserve">- </t>
  </si>
  <si>
    <t>2 seeds</t>
  </si>
  <si>
    <t>LC4014</t>
  </si>
  <si>
    <t>LC4016</t>
  </si>
  <si>
    <t>LC4018</t>
  </si>
  <si>
    <t>LC4020</t>
  </si>
  <si>
    <t>LC4021</t>
  </si>
  <si>
    <t xml:space="preserve">No obvious anthers. 4 seeds, 1 grey seed fell off. </t>
  </si>
  <si>
    <t>LC4022</t>
  </si>
  <si>
    <t>LC4023</t>
  </si>
  <si>
    <t>7 seeds</t>
  </si>
  <si>
    <t>LC4026</t>
  </si>
  <si>
    <t>5 seeds</t>
  </si>
  <si>
    <t>LC4027</t>
  </si>
  <si>
    <t>9 seeds</t>
  </si>
  <si>
    <t>LC4029</t>
  </si>
  <si>
    <t>LC4030</t>
  </si>
  <si>
    <t>SPP5001</t>
  </si>
  <si>
    <t>2*</t>
  </si>
  <si>
    <t>Assumed 2nd phase.</t>
  </si>
  <si>
    <t>SPP5002</t>
  </si>
  <si>
    <t>Contains funny fruity seed</t>
  </si>
  <si>
    <t>SPP5003</t>
  </si>
  <si>
    <t>SPP5005</t>
  </si>
  <si>
    <t>SPP5008</t>
  </si>
  <si>
    <t>SPP5009</t>
  </si>
  <si>
    <t>SPP5009.B2</t>
  </si>
  <si>
    <t>-</t>
  </si>
  <si>
    <t>Some green &amp; flw culms. Contains fruity seed.</t>
  </si>
  <si>
    <t>SPP5010</t>
  </si>
  <si>
    <t>Not sure</t>
  </si>
  <si>
    <t>Contains 1 pointy seed from a possible 1st phase. Small leaf. Tip of some of the seed on the culm is brown n furry and slightly out (pic on envelope)</t>
  </si>
  <si>
    <t>SPP5011</t>
  </si>
  <si>
    <t>Most seeds still green/flowering.</t>
  </si>
  <si>
    <t>SPP5014</t>
  </si>
  <si>
    <t>Plant not found</t>
  </si>
  <si>
    <t>SPP5016</t>
  </si>
  <si>
    <t>Small leaf</t>
  </si>
  <si>
    <t>SPP5016a</t>
  </si>
  <si>
    <t>Photo taken.</t>
  </si>
  <si>
    <t>SPP5016.B2</t>
  </si>
  <si>
    <t>1 culm</t>
  </si>
  <si>
    <t>SPP5032</t>
  </si>
  <si>
    <t>OF in &gt;1 collectible culm.</t>
  </si>
  <si>
    <t>Total seed count:</t>
  </si>
  <si>
    <t>Plants sampled</t>
  </si>
  <si>
    <t>80-12 =</t>
  </si>
  <si>
    <t>B</t>
  </si>
  <si>
    <t>C</t>
  </si>
  <si>
    <t>3 Seeds left</t>
  </si>
  <si>
    <t>looks flattened</t>
  </si>
  <si>
    <t>Not that obvious flowering. Got purple stuff, but not sticking out.</t>
  </si>
  <si>
    <t>na</t>
  </si>
  <si>
    <t>Not collected. Can't find EP.</t>
  </si>
  <si>
    <t>NF</t>
  </si>
  <si>
    <t>No seeds to collect.</t>
  </si>
  <si>
    <t>No seeds. Not collected.</t>
  </si>
  <si>
    <t>Saw some possible 1st phase, but probably is 2nd phase. Specimen seeds (pic on envelope), pink fuzzy stuf. Also whitish split line.</t>
  </si>
  <si>
    <t>UP plant nearby 1020, coz couldn't figure out which is 1020.</t>
  </si>
  <si>
    <t>others green/flowering</t>
  </si>
  <si>
    <t>Specimen- cool extra anther. Bottom 3 seeds were in sheath.</t>
  </si>
  <si>
    <t>Mostly empty culms from 1st phase</t>
  </si>
  <si>
    <t>didn't collect. Observed 1 culm with 3 seeds, 1 flowering.</t>
  </si>
  <si>
    <t>Contains some chaff</t>
  </si>
  <si>
    <t>Left another flowering seed</t>
  </si>
  <si>
    <t>1 2nd phase culm flowering; no collectible seeds present</t>
  </si>
  <si>
    <t>A lot of empty seeds  (not collected). 1 promising for future collection</t>
  </si>
  <si>
    <t>Most seeds look flattened.</t>
  </si>
  <si>
    <t>No more flowering culms present</t>
  </si>
  <si>
    <t>Some pointy</t>
  </si>
  <si>
    <t>Funny pink flowery seeds (photo). Contains whole culm.</t>
  </si>
  <si>
    <t>Contains leaf and whole culm, but seeds unripe and flattened after storage. Sd count excludes these</t>
  </si>
  <si>
    <t>Only one culm OF. Small plant.</t>
  </si>
  <si>
    <t>Very little flowering.</t>
  </si>
  <si>
    <t>Seeds flattened(?) in storage.</t>
  </si>
  <si>
    <t>Contains whole culm, but seeds (7) unripe and flattened aft storage. Seed count excludes these.</t>
  </si>
  <si>
    <t>Has very close UP neighbor.</t>
  </si>
  <si>
    <t>2 seeds from leaf axil/sheath. Very few seeds left.</t>
  </si>
  <si>
    <t>No seeds/Didn't collect</t>
  </si>
  <si>
    <t>No seeds left</t>
  </si>
  <si>
    <t>Got seeds, but didn't collect</t>
  </si>
  <si>
    <t>Didn't collect because no seeds</t>
  </si>
  <si>
    <t>Number of seeds</t>
  </si>
  <si>
    <t>Number of plants sampled</t>
  </si>
  <si>
    <t>D</t>
  </si>
  <si>
    <t>More next time</t>
  </si>
  <si>
    <t>Almost/no seeds left</t>
  </si>
  <si>
    <t>Nothing to collect.</t>
  </si>
  <si>
    <t>Can't find EP</t>
  </si>
  <si>
    <t>More for next time</t>
  </si>
  <si>
    <t>Most seeds on culm were flowering, so left them.</t>
  </si>
  <si>
    <t>Brown stuff at tip. Didn't collect because seeds looked green</t>
  </si>
  <si>
    <t>But neighboring O2F. Got seeds left.</t>
  </si>
  <si>
    <t>Can't find flag</t>
  </si>
  <si>
    <t>Didn't collect coz flowering</t>
  </si>
  <si>
    <t>Might've collected from neighbour</t>
  </si>
  <si>
    <t>Few left</t>
  </si>
  <si>
    <t>More next time (one culm not mature)</t>
  </si>
  <si>
    <t>No seeds to collect</t>
  </si>
  <si>
    <t>More next time. Saw shells</t>
  </si>
  <si>
    <t xml:space="preserve">More next time. </t>
  </si>
  <si>
    <t>Enough left for next time</t>
  </si>
  <si>
    <t>A lot of pink seeds. Some left.</t>
  </si>
  <si>
    <t>Very wet when collected. Pink seeds. More next time.</t>
  </si>
  <si>
    <t>Wet. More next time.</t>
  </si>
  <si>
    <t>More next time.</t>
  </si>
  <si>
    <t>1 culm more.</t>
  </si>
  <si>
    <t>More to collect</t>
  </si>
  <si>
    <t>None to collect. More next time</t>
  </si>
  <si>
    <t>More next time. (1 culm&lt;-????)</t>
  </si>
  <si>
    <t>Seeds with brown tips (end of flowering?). More next time</t>
  </si>
  <si>
    <t>Almost/No seeds left.</t>
  </si>
  <si>
    <t>No seeds left.</t>
  </si>
  <si>
    <t>No seeds. More next time.</t>
  </si>
  <si>
    <t>Some brown seeds near sheath (collected, in this envelope)</t>
  </si>
  <si>
    <t>Few next time.</t>
  </si>
  <si>
    <t>No seeds left. Nearby plant O2F.</t>
  </si>
  <si>
    <t>2 next time</t>
  </si>
  <si>
    <t>No seeds left. Red brown leaves.</t>
  </si>
  <si>
    <t>More next time. Observed one culm with pods intact but almost all seeds gone.</t>
  </si>
  <si>
    <t>Few next time</t>
  </si>
  <si>
    <t>No seeds left for next time. Mechanical damage on leaves.</t>
  </si>
  <si>
    <t>LR wrote no seeds left last time. Few left for next time.</t>
  </si>
  <si>
    <t>E</t>
  </si>
  <si>
    <t>0 next time.</t>
  </si>
  <si>
    <t>3 flowering seeds. More next time.</t>
  </si>
  <si>
    <t>FNT</t>
  </si>
  <si>
    <t>Brown tips. 0 next time.</t>
  </si>
  <si>
    <t>Few/0 next time.</t>
  </si>
  <si>
    <t>Brown tips. 2 grey seeds. Few next time.</t>
  </si>
  <si>
    <t>Nothing to collect (no seeds left).</t>
  </si>
  <si>
    <t>None left.</t>
  </si>
  <si>
    <t>More next time coz some still flowering</t>
  </si>
  <si>
    <t>More next time. Brown tips on seeds though no purple stuff.</t>
  </si>
  <si>
    <t>More next time (a lot)</t>
  </si>
  <si>
    <t>Questionable identity (not sure exactly which plant is the one). Moderately big bunch? More next time.</t>
  </si>
  <si>
    <t>Few next time. Mechanical damage obsvd.</t>
  </si>
  <si>
    <t>Didn't collect coz flowering. More next time</t>
  </si>
  <si>
    <t>Few next time. Just 1 flowering culm. Contains a seed with sap(?) coming out</t>
  </si>
  <si>
    <t>Few next time, scattered over several culms.</t>
  </si>
  <si>
    <t>Few next time. Contains purple 'tie-dye' patterned seeds</t>
  </si>
  <si>
    <t xml:space="preserve">Contains weird dark purple powdery tips </t>
  </si>
  <si>
    <t>Few/0 next time</t>
  </si>
  <si>
    <t>More next time. Contains seeds still on stem</t>
  </si>
  <si>
    <t>Can't find</t>
  </si>
  <si>
    <t>Last time: 1 culm more. Not sure if right plant? There is a flowering culm.</t>
  </si>
  <si>
    <t>Not collected. 2 seeds left.</t>
  </si>
  <si>
    <t>Brown tip.Few/0 next time</t>
  </si>
  <si>
    <t>Not collected coz still green. More next time.</t>
  </si>
  <si>
    <t>No seeds observed. 0 next time.</t>
  </si>
  <si>
    <t xml:space="preserve">Accidentally excluded from list - not visited nor collected. </t>
  </si>
  <si>
    <t>Saw only 1 empty/flat seed. 0 next time.</t>
  </si>
  <si>
    <t>Very few next time (still green)</t>
  </si>
  <si>
    <t>OO</t>
  </si>
  <si>
    <t>Not collected coz still green. More next time. Plant has brown leaves</t>
  </si>
  <si>
    <t>1(?) next time.</t>
  </si>
  <si>
    <t>Almost none left. Small young seeds.</t>
  </si>
  <si>
    <t>More next time (1 whole culm with green seeds).</t>
  </si>
  <si>
    <t>Mechanical damage involving seeds. Observed young seeds. Few next time.</t>
  </si>
  <si>
    <t>Observed small young looking seeds but didn't collect - so more for next time.</t>
  </si>
  <si>
    <t>Saw only 2 pointy wimpy seeds left - did not collect.</t>
  </si>
  <si>
    <t>Not sure identity - not collected</t>
  </si>
  <si>
    <t>OF-almost done, brownish anthers. More next time??</t>
  </si>
  <si>
    <t>Almost 0 next time</t>
  </si>
  <si>
    <t>0 next time</t>
  </si>
  <si>
    <t>More/few next time</t>
  </si>
  <si>
    <t>2 seeds next time</t>
  </si>
  <si>
    <t>More next time (green seeds)</t>
  </si>
  <si>
    <t>1 bud more</t>
  </si>
  <si>
    <t>More next time. Orange pollen(?) on one seed with 'dried' anthers</t>
  </si>
  <si>
    <t>More next time - still got green/flowering seeds</t>
  </si>
  <si>
    <t>Few left.</t>
  </si>
  <si>
    <t>Collected 2 green young seeds near sheath.</t>
  </si>
  <si>
    <t>1 seed left</t>
  </si>
  <si>
    <t>"End of flowering- brown stuff protruding slightly from tip. Collected seeds that had the brown stuff. 0 next time.</t>
  </si>
  <si>
    <t>Observed green pointy seeds, but didn't collect</t>
  </si>
  <si>
    <t>Probably NF.</t>
  </si>
  <si>
    <t>OOO</t>
  </si>
  <si>
    <t>Not sure ID. O2F observed in one of the plants</t>
  </si>
  <si>
    <t>Plant is half of big bunch?</t>
  </si>
  <si>
    <t>Did not collect from LC this week because barely any seeds left.</t>
  </si>
  <si>
    <t>F</t>
  </si>
  <si>
    <t>G</t>
  </si>
  <si>
    <t>Sample</t>
  </si>
  <si>
    <t>Avg</t>
  </si>
  <si>
    <t>Max</t>
  </si>
  <si>
    <t>Min</t>
  </si>
  <si>
    <t>HL3009*</t>
  </si>
  <si>
    <t>HL3003*</t>
  </si>
  <si>
    <t>LC4012*</t>
  </si>
  <si>
    <t>HL3003.B2 = added seed count to HL3003B = na+6)</t>
  </si>
  <si>
    <t>HL3009.B2 = added seed count to HL3009B = 17+5)</t>
  </si>
  <si>
    <t>*Formula for Avg of 2nd column different because excluded HL3001 &amp; 3002</t>
  </si>
  <si>
    <t>*LC4012.B2 = added seed count to LC4012B = 7+3)</t>
  </si>
  <si>
    <t>SPP5009*</t>
  </si>
  <si>
    <t>*SPP5016.B2 = added seed count to SPP5016B = 8+9)</t>
  </si>
  <si>
    <t>*SPP5009.B2 = added seed count to SPP5009B = 10+7)</t>
  </si>
  <si>
    <t>SPP5016*</t>
  </si>
  <si>
    <t>Max per plant</t>
  </si>
  <si>
    <t>Min per plant</t>
  </si>
  <si>
    <t>SPP5000</t>
  </si>
  <si>
    <t>LC4000</t>
  </si>
  <si>
    <t>HL3000</t>
  </si>
  <si>
    <t>HL2000</t>
  </si>
  <si>
    <t>HL1000</t>
  </si>
  <si>
    <t>Summary of Seed Count</t>
  </si>
  <si>
    <t>Site</t>
  </si>
  <si>
    <t>Observations for Return B (Week 3) are of poor quality, because I didn't really know what I was looking for</t>
  </si>
  <si>
    <t>or it could mean that the plant had seeds but the seeds were not ready to be harvested</t>
  </si>
  <si>
    <t>because 'No seeds' or '0 collected' may mean I couldn't find seeds on the plant</t>
  </si>
  <si>
    <t>OFcount</t>
  </si>
  <si>
    <t>All sites</t>
  </si>
  <si>
    <t>The observations for plants with 0 seeds collected for that week are ambiguous</t>
  </si>
  <si>
    <t>Jul27-Aug2</t>
  </si>
  <si>
    <t>Jul21-25</t>
  </si>
  <si>
    <t>Aug3-Aug8</t>
  </si>
  <si>
    <t>Aug11-16</t>
  </si>
  <si>
    <t>Aug17-24</t>
  </si>
  <si>
    <t>Aug24-?</t>
  </si>
  <si>
    <t>PlantCount</t>
  </si>
  <si>
    <t>Avg1</t>
  </si>
  <si>
    <t>Avg2</t>
  </si>
  <si>
    <t>PlantCount = number of plants with &gt;0 seeds collected, including those that had seeds but the seeds were not ready for harvesting</t>
  </si>
  <si>
    <t>Avg 2 = Total number of seeds collected / PlantCount</t>
  </si>
  <si>
    <t>PlantCount*</t>
  </si>
  <si>
    <t>Avg2*</t>
  </si>
  <si>
    <t>Summary of Plant Count</t>
  </si>
  <si>
    <t>*Plant Count = Number of Plants Sampled</t>
  </si>
  <si>
    <t>***</t>
  </si>
  <si>
    <t>***Number of return plants sampled at least once over 6 weeks</t>
  </si>
  <si>
    <t>Flags put out*</t>
  </si>
  <si>
    <t>*Collected the most seeds from HL3000 site.</t>
  </si>
  <si>
    <t>Avg per week</t>
  </si>
  <si>
    <t>HL2001 - Can't find flag since Return D.</t>
  </si>
  <si>
    <t>HL3018 - Can't find flag since Return E.</t>
  </si>
  <si>
    <t>*Flags put out = actual number of plants marked for return during the 1st round of collection</t>
  </si>
  <si>
    <t>Histogram of 2nd phase flowering observed in flagged plants over 6 weeks.</t>
  </si>
  <si>
    <t>* y-axis = number of plants observed to be flowering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</si>
</sst>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1" xfId="0" applyBorder="1" applyAlignment="1">
      <alignment/>
    </xf>
    <xf numFmtId="0" fontId="0" fillId="0" borderId="0" xfId="0" applyBorder="1" applyAlignment="1" quotePrefix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13" xfId="0" applyFont="1" applyBorder="1" applyAlignment="1">
      <alignment/>
    </xf>
    <xf numFmtId="0" fontId="0" fillId="33" borderId="0" xfId="0" applyFill="1" applyBorder="1" applyAlignment="1">
      <alignment/>
    </xf>
    <xf numFmtId="1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0" xfId="0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875"/>
          <c:w val="0.794"/>
          <c:h val="0.97325"/>
        </c:manualLayout>
      </c:layout>
      <c:barChart>
        <c:barDir val="col"/>
        <c:grouping val="stacked"/>
        <c:varyColors val="0"/>
        <c:ser>
          <c:idx val="0"/>
          <c:order val="0"/>
          <c:tx>
            <c:v>HL1000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obsFlw!$B$1:$G$1</c:f>
              <c:strCache/>
            </c:strRef>
          </c:cat>
          <c:val>
            <c:numRef>
              <c:f>obsFlw!$B$20:$G$20</c:f>
              <c:numCache/>
            </c:numRef>
          </c:val>
        </c:ser>
        <c:ser>
          <c:idx val="1"/>
          <c:order val="1"/>
          <c:tx>
            <c:v>HL2000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obsFlw!$B$1:$G$1</c:f>
              <c:strCache/>
            </c:strRef>
          </c:cat>
          <c:val>
            <c:numRef>
              <c:f>obsFlw!$B$36:$G$36</c:f>
              <c:numCache/>
            </c:numRef>
          </c:val>
        </c:ser>
        <c:ser>
          <c:idx val="2"/>
          <c:order val="2"/>
          <c:tx>
            <c:v>HL3000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obsFlw!$B$1:$G$1</c:f>
              <c:strCache/>
            </c:strRef>
          </c:cat>
          <c:val>
            <c:numRef>
              <c:f>obsFlw!$B$62:$G$62</c:f>
              <c:numCache/>
            </c:numRef>
          </c:val>
        </c:ser>
        <c:ser>
          <c:idx val="3"/>
          <c:order val="3"/>
          <c:tx>
            <c:v>LC4000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obsFlw!$B$1:$G$1</c:f>
              <c:strCache/>
            </c:strRef>
          </c:cat>
          <c:val>
            <c:numRef>
              <c:f>obsFlw!$B$77:$G$77</c:f>
              <c:numCache/>
            </c:numRef>
          </c:val>
        </c:ser>
        <c:ser>
          <c:idx val="4"/>
          <c:order val="4"/>
          <c:tx>
            <c:v>SPP5000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obsFlw!$B$1:$G$1</c:f>
              <c:strCache/>
            </c:strRef>
          </c:cat>
          <c:val>
            <c:numRef>
              <c:f>obsFlw!$B$90:$G$90</c:f>
              <c:numCache/>
            </c:numRef>
          </c:val>
        </c:ser>
        <c:overlap val="100"/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912"/>
        <c:crosses val="autoZero"/>
        <c:auto val="1"/>
        <c:lblOffset val="100"/>
        <c:tickLblSkip val="1"/>
        <c:noMultiLvlLbl val="0"/>
      </c:catAx>
      <c:valAx>
        <c:axId val="42994912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16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5"/>
          <c:y val="0.27625"/>
          <c:w val="0.145"/>
          <c:h val="0.4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85"/>
          <c:w val="0.79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v>HL1000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obsFlw!$B$20:$G$20</c:f>
              <c:numCache/>
            </c:numRef>
          </c:val>
        </c:ser>
        <c:ser>
          <c:idx val="1"/>
          <c:order val="1"/>
          <c:tx>
            <c:v>HL2000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obsFlw!$B$36:$G$36</c:f>
              <c:numCache/>
            </c:numRef>
          </c:val>
        </c:ser>
        <c:ser>
          <c:idx val="2"/>
          <c:order val="2"/>
          <c:tx>
            <c:v>HL3000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obsFlw!$B$62:$G$62</c:f>
              <c:numCache/>
            </c:numRef>
          </c:val>
        </c:ser>
        <c:ser>
          <c:idx val="3"/>
          <c:order val="3"/>
          <c:tx>
            <c:v>LC4000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obsFlw!$B$77:$G$77</c:f>
              <c:numCache/>
            </c:numRef>
          </c:val>
        </c:ser>
        <c:ser>
          <c:idx val="4"/>
          <c:order val="4"/>
          <c:tx>
            <c:v>SPP5000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obsFlw!$B$90:$G$90</c:f>
              <c:numCache/>
            </c:numRef>
          </c:val>
        </c:ser>
        <c:axId val="51409889"/>
        <c:axId val="60035818"/>
      </c:bar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35818"/>
        <c:crosses val="autoZero"/>
        <c:auto val="1"/>
        <c:lblOffset val="100"/>
        <c:tickLblSkip val="1"/>
        <c:noMultiLvlLbl val="0"/>
      </c:catAx>
      <c:valAx>
        <c:axId val="60035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0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75"/>
          <c:y val="0.2795"/>
          <c:w val="0.144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5</xdr:row>
      <xdr:rowOff>9525</xdr:rowOff>
    </xdr:from>
    <xdr:to>
      <xdr:col>15</xdr:col>
      <xdr:colOff>285750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3752850" y="962025"/>
        <a:ext cx="4619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19</xdr:row>
      <xdr:rowOff>180975</xdr:rowOff>
    </xdr:from>
    <xdr:to>
      <xdr:col>15</xdr:col>
      <xdr:colOff>295275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3752850" y="3800475"/>
        <a:ext cx="4629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17">
      <selection activeCell="L141" sqref="L141"/>
    </sheetView>
  </sheetViews>
  <sheetFormatPr defaultColWidth="9.140625" defaultRowHeight="15"/>
  <cols>
    <col min="1" max="1" width="11.57421875" style="0" customWidth="1"/>
    <col min="2" max="2" width="4.7109375" style="0" customWidth="1"/>
    <col min="3" max="3" width="4.8515625" style="0" customWidth="1"/>
    <col min="4" max="4" width="5.00390625" style="0" customWidth="1"/>
    <col min="5" max="5" width="5.140625" style="0" customWidth="1"/>
    <col min="6" max="6" width="5.421875" style="0" customWidth="1"/>
    <col min="7" max="7" width="5.28125" style="0" bestFit="1" customWidth="1"/>
    <col min="8" max="8" width="7.00390625" style="0" customWidth="1"/>
    <col min="9" max="9" width="12.8515625" style="0" customWidth="1"/>
    <col min="10" max="10" width="13.140625" style="0" bestFit="1" customWidth="1"/>
    <col min="11" max="11" width="9.28125" style="0" customWidth="1"/>
    <col min="12" max="12" width="8.7109375" style="0" customWidth="1"/>
    <col min="13" max="13" width="8.8515625" style="0" customWidth="1"/>
    <col min="14" max="15" width="8.57421875" style="0" customWidth="1"/>
  </cols>
  <sheetData>
    <row r="1" spans="1:10" ht="15">
      <c r="A1" s="1" t="s">
        <v>279</v>
      </c>
      <c r="B1" s="1" t="s">
        <v>143</v>
      </c>
      <c r="C1" s="1" t="s">
        <v>144</v>
      </c>
      <c r="D1" s="1" t="s">
        <v>180</v>
      </c>
      <c r="E1" s="1" t="s">
        <v>219</v>
      </c>
      <c r="F1" s="1" t="s">
        <v>277</v>
      </c>
      <c r="G1" s="1" t="s">
        <v>278</v>
      </c>
      <c r="H1" s="3" t="s">
        <v>31</v>
      </c>
      <c r="J1" t="s">
        <v>3</v>
      </c>
    </row>
    <row r="2" spans="1:8" ht="15">
      <c r="A2" s="1" t="s">
        <v>4</v>
      </c>
      <c r="B2" s="1">
        <v>11</v>
      </c>
      <c r="C2" s="1">
        <v>12</v>
      </c>
      <c r="D2" s="1">
        <v>5</v>
      </c>
      <c r="E2" s="1">
        <v>3</v>
      </c>
      <c r="F2" s="1">
        <v>1</v>
      </c>
      <c r="G2" s="1">
        <v>10</v>
      </c>
      <c r="H2" s="1">
        <f>SUM(B2:G2)</f>
        <v>42</v>
      </c>
    </row>
    <row r="3" spans="1:15" ht="15">
      <c r="A3" s="1" t="s">
        <v>7</v>
      </c>
      <c r="B3" s="1">
        <v>0</v>
      </c>
      <c r="C3" s="1">
        <v>6</v>
      </c>
      <c r="D3" s="1">
        <v>7</v>
      </c>
      <c r="E3" s="1">
        <v>5</v>
      </c>
      <c r="F3" s="1">
        <v>0</v>
      </c>
      <c r="G3" s="1">
        <v>2</v>
      </c>
      <c r="H3" s="1">
        <f aca="true" t="shared" si="0" ref="H3:H20">SUM(B3:G3)</f>
        <v>20</v>
      </c>
      <c r="J3" s="10"/>
      <c r="K3" s="11"/>
      <c r="L3" s="11"/>
      <c r="M3" s="11"/>
      <c r="N3" s="11"/>
      <c r="O3" s="11"/>
    </row>
    <row r="4" spans="1:15" ht="15">
      <c r="A4" s="1" t="s">
        <v>11</v>
      </c>
      <c r="B4" s="3">
        <v>0</v>
      </c>
      <c r="C4" s="3">
        <v>2</v>
      </c>
      <c r="D4" s="3">
        <v>2</v>
      </c>
      <c r="E4" s="3">
        <v>0</v>
      </c>
      <c r="F4" s="3">
        <v>0</v>
      </c>
      <c r="G4" s="3">
        <v>0</v>
      </c>
      <c r="H4" s="1">
        <f t="shared" si="0"/>
        <v>4</v>
      </c>
      <c r="J4" s="10"/>
      <c r="K4" s="11"/>
      <c r="L4" s="11"/>
      <c r="M4" s="11"/>
      <c r="N4" s="11"/>
      <c r="O4" s="11"/>
    </row>
    <row r="5" spans="1:15" ht="15">
      <c r="A5" s="1" t="s">
        <v>13</v>
      </c>
      <c r="B5" s="3">
        <v>3</v>
      </c>
      <c r="C5" s="3">
        <v>5</v>
      </c>
      <c r="D5" s="3">
        <v>9</v>
      </c>
      <c r="E5" s="3">
        <v>2</v>
      </c>
      <c r="F5" s="3">
        <v>1</v>
      </c>
      <c r="G5" s="3">
        <v>3</v>
      </c>
      <c r="H5" s="1">
        <f t="shared" si="0"/>
        <v>23</v>
      </c>
      <c r="J5" s="10"/>
      <c r="K5" s="11"/>
      <c r="L5" s="11"/>
      <c r="M5" s="11"/>
      <c r="N5" s="11"/>
      <c r="O5" s="11"/>
    </row>
    <row r="6" spans="1:15" ht="15">
      <c r="A6" s="1" t="s">
        <v>14</v>
      </c>
      <c r="B6" s="3">
        <v>6</v>
      </c>
      <c r="C6" s="3">
        <v>7</v>
      </c>
      <c r="D6" s="3">
        <v>5</v>
      </c>
      <c r="E6" s="3">
        <v>1</v>
      </c>
      <c r="F6" s="3">
        <v>1</v>
      </c>
      <c r="G6" s="3">
        <v>3</v>
      </c>
      <c r="H6" s="1">
        <f t="shared" si="0"/>
        <v>23</v>
      </c>
      <c r="J6" s="10"/>
      <c r="K6" s="11"/>
      <c r="L6" s="11"/>
      <c r="M6" s="11"/>
      <c r="N6" s="11"/>
      <c r="O6" s="11"/>
    </row>
    <row r="7" spans="1:15" ht="15">
      <c r="A7" s="3" t="s">
        <v>15</v>
      </c>
      <c r="B7" s="3">
        <v>8</v>
      </c>
      <c r="C7" s="3">
        <v>2</v>
      </c>
      <c r="D7" s="3">
        <v>5</v>
      </c>
      <c r="E7" s="3">
        <v>3</v>
      </c>
      <c r="F7" s="3">
        <v>2</v>
      </c>
      <c r="G7" s="3">
        <v>6</v>
      </c>
      <c r="H7" s="1">
        <f t="shared" si="0"/>
        <v>26</v>
      </c>
      <c r="J7" s="10"/>
      <c r="K7" s="11"/>
      <c r="L7" s="11"/>
      <c r="M7" s="11"/>
      <c r="N7" s="11"/>
      <c r="O7" s="11"/>
    </row>
    <row r="8" spans="1:15" ht="15">
      <c r="A8" s="1" t="s">
        <v>16</v>
      </c>
      <c r="B8" s="3">
        <v>2</v>
      </c>
      <c r="C8" s="3">
        <v>5</v>
      </c>
      <c r="D8" s="3">
        <v>0</v>
      </c>
      <c r="E8" s="3">
        <v>3</v>
      </c>
      <c r="F8" s="3">
        <v>0</v>
      </c>
      <c r="G8" s="3">
        <v>0</v>
      </c>
      <c r="H8" s="1">
        <f t="shared" si="0"/>
        <v>10</v>
      </c>
      <c r="J8" s="10"/>
      <c r="K8" s="11"/>
      <c r="L8" s="11"/>
      <c r="M8" s="11"/>
      <c r="N8" s="11"/>
      <c r="O8" s="11"/>
    </row>
    <row r="9" spans="1:15" ht="15">
      <c r="A9" s="1" t="s">
        <v>18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1">
        <f t="shared" si="0"/>
        <v>2</v>
      </c>
      <c r="J9" s="10"/>
      <c r="K9" s="11"/>
      <c r="L9" s="11"/>
      <c r="M9" s="11"/>
      <c r="N9" s="11"/>
      <c r="O9" s="11"/>
    </row>
    <row r="10" spans="1:15" ht="15">
      <c r="A10" s="1" t="s">
        <v>19</v>
      </c>
      <c r="B10" s="3">
        <v>3</v>
      </c>
      <c r="C10" s="3">
        <v>5</v>
      </c>
      <c r="D10" s="3">
        <v>0</v>
      </c>
      <c r="E10" s="3">
        <v>2</v>
      </c>
      <c r="F10" s="3">
        <v>0</v>
      </c>
      <c r="G10" s="3">
        <v>0</v>
      </c>
      <c r="H10" s="1">
        <f t="shared" si="0"/>
        <v>10</v>
      </c>
      <c r="J10" s="10"/>
      <c r="K10" s="11"/>
      <c r="L10" s="11"/>
      <c r="M10" s="11"/>
      <c r="N10" s="11"/>
      <c r="O10" s="11"/>
    </row>
    <row r="11" spans="1:15" ht="15">
      <c r="A11" s="1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">
        <f t="shared" si="0"/>
        <v>0</v>
      </c>
      <c r="J11" s="10"/>
      <c r="K11" s="11"/>
      <c r="L11" s="11"/>
      <c r="M11" s="11"/>
      <c r="N11" s="11"/>
      <c r="O11" s="11"/>
    </row>
    <row r="12" spans="1:15" ht="15">
      <c r="A12" s="1" t="s">
        <v>21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1">
        <f t="shared" si="0"/>
        <v>0</v>
      </c>
      <c r="J12" s="10"/>
      <c r="K12" s="11"/>
      <c r="L12" s="11"/>
      <c r="M12" s="11"/>
      <c r="N12" s="11"/>
      <c r="O12" s="11"/>
    </row>
    <row r="13" spans="1:15" ht="15">
      <c r="A13" s="1" t="s">
        <v>22</v>
      </c>
      <c r="B13" s="3">
        <v>5</v>
      </c>
      <c r="C13" s="3">
        <v>14</v>
      </c>
      <c r="D13" s="3">
        <v>5</v>
      </c>
      <c r="E13" s="3">
        <v>0</v>
      </c>
      <c r="F13" s="3">
        <v>0</v>
      </c>
      <c r="G13" s="3">
        <v>0</v>
      </c>
      <c r="H13" s="1">
        <f t="shared" si="0"/>
        <v>24</v>
      </c>
      <c r="J13" s="10"/>
      <c r="K13" s="11"/>
      <c r="L13" s="11"/>
      <c r="M13" s="11"/>
      <c r="N13" s="11"/>
      <c r="O13" s="11"/>
    </row>
    <row r="14" spans="1:15" ht="15">
      <c r="A14" s="1" t="s">
        <v>25</v>
      </c>
      <c r="B14" s="3">
        <v>5</v>
      </c>
      <c r="C14" s="3">
        <v>13</v>
      </c>
      <c r="D14" s="3">
        <v>6</v>
      </c>
      <c r="E14" s="3">
        <v>11</v>
      </c>
      <c r="F14" s="3">
        <v>0</v>
      </c>
      <c r="G14" s="3">
        <v>0</v>
      </c>
      <c r="H14" s="1">
        <f t="shared" si="0"/>
        <v>35</v>
      </c>
      <c r="J14" s="10"/>
      <c r="K14" s="11"/>
      <c r="L14" s="11"/>
      <c r="M14" s="11"/>
      <c r="N14" s="11"/>
      <c r="O14" s="11"/>
    </row>
    <row r="15" spans="1:15" ht="15">
      <c r="A15" s="1" t="s">
        <v>26</v>
      </c>
      <c r="B15" s="3">
        <v>2</v>
      </c>
      <c r="C15" s="3">
        <v>1</v>
      </c>
      <c r="D15" s="3">
        <v>7</v>
      </c>
      <c r="E15" s="3">
        <v>2</v>
      </c>
      <c r="F15" s="3">
        <v>3</v>
      </c>
      <c r="G15" s="3">
        <v>2</v>
      </c>
      <c r="H15" s="1">
        <f t="shared" si="0"/>
        <v>17</v>
      </c>
      <c r="J15" s="10"/>
      <c r="K15" s="11"/>
      <c r="L15" s="11"/>
      <c r="M15" s="11"/>
      <c r="N15" s="11"/>
      <c r="O15" s="11"/>
    </row>
    <row r="16" spans="1:15" ht="15">
      <c r="A16" s="1" t="s">
        <v>27</v>
      </c>
      <c r="B16" s="3">
        <v>7</v>
      </c>
      <c r="C16" s="3">
        <v>6</v>
      </c>
      <c r="D16" s="3">
        <v>1</v>
      </c>
      <c r="E16" s="3">
        <v>3</v>
      </c>
      <c r="F16" s="3">
        <v>4</v>
      </c>
      <c r="G16" s="3">
        <v>0</v>
      </c>
      <c r="H16" s="1">
        <f t="shared" si="0"/>
        <v>21</v>
      </c>
      <c r="J16" s="10"/>
      <c r="K16" s="11"/>
      <c r="L16" s="11"/>
      <c r="M16" s="11"/>
      <c r="N16" s="11"/>
      <c r="O16" s="11"/>
    </row>
    <row r="17" spans="1:15" ht="15">
      <c r="A17" s="1" t="s">
        <v>28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1">
        <f t="shared" si="0"/>
        <v>0</v>
      </c>
      <c r="J17" s="10"/>
      <c r="K17" s="11"/>
      <c r="L17" s="11"/>
      <c r="M17" s="11"/>
      <c r="N17" s="11"/>
      <c r="O17" s="11"/>
    </row>
    <row r="18" spans="1:15" ht="15">
      <c r="A18" s="1" t="s">
        <v>29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1">
        <f t="shared" si="0"/>
        <v>1</v>
      </c>
      <c r="J18" s="10"/>
      <c r="K18" s="11"/>
      <c r="L18" s="11"/>
      <c r="M18" s="11"/>
      <c r="N18" s="11"/>
      <c r="O18" s="11"/>
    </row>
    <row r="19" spans="1:15" ht="15">
      <c r="A19" s="1" t="s">
        <v>30</v>
      </c>
      <c r="B19" s="3">
        <v>0</v>
      </c>
      <c r="C19" s="3">
        <v>8</v>
      </c>
      <c r="D19" s="3">
        <v>7</v>
      </c>
      <c r="E19" s="3">
        <v>9</v>
      </c>
      <c r="F19" s="3">
        <v>3</v>
      </c>
      <c r="G19" s="3">
        <v>0</v>
      </c>
      <c r="H19" s="1">
        <f t="shared" si="0"/>
        <v>27</v>
      </c>
      <c r="J19" s="10"/>
      <c r="K19" s="11"/>
      <c r="L19" s="11"/>
      <c r="M19" s="11"/>
      <c r="N19" s="11"/>
      <c r="O19" s="11"/>
    </row>
    <row r="20" spans="1:10" ht="15">
      <c r="A20" s="3" t="s">
        <v>31</v>
      </c>
      <c r="B20" s="1">
        <f aca="true" t="shared" si="1" ref="B20:G20">SUM(B2:B19)</f>
        <v>52</v>
      </c>
      <c r="C20" s="1">
        <f t="shared" si="1"/>
        <v>86</v>
      </c>
      <c r="D20" s="1">
        <f t="shared" si="1"/>
        <v>59</v>
      </c>
      <c r="E20" s="1">
        <f t="shared" si="1"/>
        <v>45</v>
      </c>
      <c r="F20" s="1">
        <f t="shared" si="1"/>
        <v>17</v>
      </c>
      <c r="G20" s="1">
        <f t="shared" si="1"/>
        <v>26</v>
      </c>
      <c r="H20" s="15">
        <f t="shared" si="0"/>
        <v>285</v>
      </c>
      <c r="J20" s="3"/>
    </row>
    <row r="21" spans="1:10" ht="15">
      <c r="A21" s="3" t="s">
        <v>316</v>
      </c>
      <c r="B21" s="1">
        <f>AVERAGE(B2:B19)</f>
        <v>2.888888888888889</v>
      </c>
      <c r="C21" s="1">
        <f aca="true" t="shared" si="2" ref="C21:H21">AVERAGE(C2:C19)</f>
        <v>4.777777777777778</v>
      </c>
      <c r="D21" s="1">
        <f t="shared" si="2"/>
        <v>3.2777777777777777</v>
      </c>
      <c r="E21" s="1">
        <f t="shared" si="2"/>
        <v>2.5</v>
      </c>
      <c r="F21" s="1">
        <f t="shared" si="2"/>
        <v>0.9444444444444444</v>
      </c>
      <c r="G21" s="1">
        <f t="shared" si="2"/>
        <v>1.4444444444444444</v>
      </c>
      <c r="H21" s="1">
        <f t="shared" si="2"/>
        <v>15.833333333333334</v>
      </c>
      <c r="J21" s="3"/>
    </row>
    <row r="22" spans="1:15" ht="15">
      <c r="A22" s="3" t="s">
        <v>281</v>
      </c>
      <c r="B22" s="1">
        <f>MAX(B2:B19)</f>
        <v>11</v>
      </c>
      <c r="C22" s="1">
        <f aca="true" t="shared" si="3" ref="C22:H22">MAX(C2:C19)</f>
        <v>14</v>
      </c>
      <c r="D22" s="1">
        <f t="shared" si="3"/>
        <v>9</v>
      </c>
      <c r="E22" s="1">
        <f t="shared" si="3"/>
        <v>11</v>
      </c>
      <c r="F22" s="1">
        <f t="shared" si="3"/>
        <v>4</v>
      </c>
      <c r="G22" s="1">
        <f t="shared" si="3"/>
        <v>10</v>
      </c>
      <c r="H22" s="1">
        <f t="shared" si="3"/>
        <v>42</v>
      </c>
      <c r="J22" s="10"/>
      <c r="K22" s="11"/>
      <c r="L22" s="11"/>
      <c r="M22" s="11"/>
      <c r="N22" s="11"/>
      <c r="O22" s="11"/>
    </row>
    <row r="23" spans="1:15" ht="15">
      <c r="A23" s="3" t="s">
        <v>282</v>
      </c>
      <c r="B23" s="1">
        <f>MIN(B2:B19)</f>
        <v>0</v>
      </c>
      <c r="C23" s="1">
        <f aca="true" t="shared" si="4" ref="C23:H23">MIN(C2:C19)</f>
        <v>0</v>
      </c>
      <c r="D23" s="1">
        <f t="shared" si="4"/>
        <v>0</v>
      </c>
      <c r="E23" s="1">
        <f t="shared" si="4"/>
        <v>0</v>
      </c>
      <c r="F23" s="1">
        <f t="shared" si="4"/>
        <v>0</v>
      </c>
      <c r="G23" s="1">
        <f t="shared" si="4"/>
        <v>0</v>
      </c>
      <c r="H23" s="1">
        <f t="shared" si="4"/>
        <v>0</v>
      </c>
      <c r="J23" s="10"/>
      <c r="K23" s="11"/>
      <c r="L23" s="11"/>
      <c r="M23" s="11"/>
      <c r="N23" s="11"/>
      <c r="O23" s="11"/>
    </row>
    <row r="24" spans="1:15" ht="15">
      <c r="A24" s="3" t="s">
        <v>320</v>
      </c>
      <c r="B24" s="1">
        <f>COUNTIF(B2:B19,"&gt;0")</f>
        <v>10</v>
      </c>
      <c r="C24" s="1">
        <f aca="true" t="shared" si="5" ref="C24:H24">COUNTIF(C2:C19,"&gt;0")</f>
        <v>13</v>
      </c>
      <c r="D24" s="1">
        <f t="shared" si="5"/>
        <v>11</v>
      </c>
      <c r="E24" s="1">
        <f t="shared" si="5"/>
        <v>12</v>
      </c>
      <c r="F24" s="1">
        <f t="shared" si="5"/>
        <v>8</v>
      </c>
      <c r="G24" s="1">
        <f t="shared" si="5"/>
        <v>6</v>
      </c>
      <c r="H24" s="1">
        <f t="shared" si="5"/>
        <v>15</v>
      </c>
      <c r="J24" s="10" t="s">
        <v>318</v>
      </c>
      <c r="K24" s="11"/>
      <c r="L24" s="11"/>
      <c r="M24" s="11"/>
      <c r="N24" s="11"/>
      <c r="O24" s="11"/>
    </row>
    <row r="25" spans="1:15" ht="15">
      <c r="A25" s="3" t="s">
        <v>321</v>
      </c>
      <c r="B25" s="1">
        <f>B20/B24</f>
        <v>5.2</v>
      </c>
      <c r="C25" s="1">
        <f aca="true" t="shared" si="6" ref="C25:H25">C20/C24</f>
        <v>6.615384615384615</v>
      </c>
      <c r="D25" s="1">
        <f t="shared" si="6"/>
        <v>5.363636363636363</v>
      </c>
      <c r="E25" s="1">
        <f t="shared" si="6"/>
        <v>3.75</v>
      </c>
      <c r="F25" s="1">
        <f t="shared" si="6"/>
        <v>2.125</v>
      </c>
      <c r="G25" s="1">
        <f t="shared" si="6"/>
        <v>4.333333333333333</v>
      </c>
      <c r="H25" s="1">
        <f t="shared" si="6"/>
        <v>19</v>
      </c>
      <c r="J25" s="10" t="s">
        <v>319</v>
      </c>
      <c r="K25" s="11"/>
      <c r="L25" s="11"/>
      <c r="M25" s="11"/>
      <c r="N25" s="11"/>
      <c r="O25" s="11"/>
    </row>
    <row r="26" spans="1:15" ht="15">
      <c r="A26" s="1"/>
      <c r="B26" s="1"/>
      <c r="C26" s="1"/>
      <c r="D26" s="1"/>
      <c r="E26" s="1"/>
      <c r="F26" s="1"/>
      <c r="G26" s="1"/>
      <c r="H26" s="1"/>
      <c r="J26" s="10"/>
      <c r="K26" s="11"/>
      <c r="L26" s="11"/>
      <c r="M26" s="11"/>
      <c r="N26" s="11"/>
      <c r="O26" s="11"/>
    </row>
    <row r="27" spans="1:10" ht="15">
      <c r="A27" s="1" t="s">
        <v>32</v>
      </c>
      <c r="B27" s="1">
        <v>13</v>
      </c>
      <c r="C27" s="1">
        <v>4</v>
      </c>
      <c r="D27" s="3">
        <v>0</v>
      </c>
      <c r="E27" s="3">
        <v>0</v>
      </c>
      <c r="F27" s="3">
        <v>0</v>
      </c>
      <c r="G27" s="3">
        <v>0</v>
      </c>
      <c r="H27" s="1">
        <f>SUM(B27:G27)</f>
        <v>17</v>
      </c>
      <c r="J27" t="s">
        <v>329</v>
      </c>
    </row>
    <row r="28" spans="1:8" ht="15">
      <c r="A28" s="1" t="s">
        <v>33</v>
      </c>
      <c r="B28" s="1">
        <v>13</v>
      </c>
      <c r="C28" s="1">
        <v>1</v>
      </c>
      <c r="D28" s="3">
        <v>0</v>
      </c>
      <c r="E28" s="3">
        <v>7</v>
      </c>
      <c r="F28" s="3">
        <v>2</v>
      </c>
      <c r="G28" s="3">
        <v>0</v>
      </c>
      <c r="H28" s="1">
        <f aca="true" t="shared" si="7" ref="H28:H41">SUM(B28:G28)</f>
        <v>23</v>
      </c>
    </row>
    <row r="29" spans="1:8" ht="15">
      <c r="A29" s="1" t="s">
        <v>36</v>
      </c>
      <c r="B29" s="1">
        <v>9</v>
      </c>
      <c r="C29" s="1">
        <v>15</v>
      </c>
      <c r="D29" s="3">
        <v>15</v>
      </c>
      <c r="E29" s="3">
        <v>10</v>
      </c>
      <c r="F29" s="3">
        <v>7</v>
      </c>
      <c r="G29" s="3">
        <v>7</v>
      </c>
      <c r="H29" s="1">
        <f t="shared" si="7"/>
        <v>63</v>
      </c>
    </row>
    <row r="30" spans="1:8" ht="15">
      <c r="A30" s="1" t="s">
        <v>37</v>
      </c>
      <c r="B30" s="1">
        <v>8</v>
      </c>
      <c r="C30" s="3">
        <v>7</v>
      </c>
      <c r="D30" s="3">
        <v>11</v>
      </c>
      <c r="E30" s="3">
        <v>10</v>
      </c>
      <c r="F30" s="3">
        <v>2</v>
      </c>
      <c r="G30" s="3">
        <v>7</v>
      </c>
      <c r="H30" s="1">
        <f t="shared" si="7"/>
        <v>45</v>
      </c>
    </row>
    <row r="31" spans="1:8" ht="15">
      <c r="A31" s="1" t="s">
        <v>38</v>
      </c>
      <c r="B31" s="3">
        <v>23</v>
      </c>
      <c r="C31" s="3">
        <v>44</v>
      </c>
      <c r="D31" s="3">
        <v>19</v>
      </c>
      <c r="E31" s="3">
        <v>33</v>
      </c>
      <c r="F31" s="3">
        <v>6</v>
      </c>
      <c r="G31" s="3">
        <v>8</v>
      </c>
      <c r="H31" s="1">
        <f t="shared" si="7"/>
        <v>133</v>
      </c>
    </row>
    <row r="32" spans="1:8" ht="15">
      <c r="A32" s="1" t="s">
        <v>40</v>
      </c>
      <c r="B32" s="3">
        <v>9</v>
      </c>
      <c r="C32" s="3">
        <v>0</v>
      </c>
      <c r="D32" s="3">
        <v>4</v>
      </c>
      <c r="E32" s="3">
        <v>4</v>
      </c>
      <c r="F32" s="3">
        <v>0</v>
      </c>
      <c r="G32" s="3">
        <v>7</v>
      </c>
      <c r="H32" s="1">
        <f t="shared" si="7"/>
        <v>24</v>
      </c>
    </row>
    <row r="33" spans="1:8" ht="15">
      <c r="A33" s="1" t="s">
        <v>41</v>
      </c>
      <c r="B33" s="3">
        <v>9</v>
      </c>
      <c r="C33" s="3">
        <v>12</v>
      </c>
      <c r="D33" s="3">
        <v>9</v>
      </c>
      <c r="E33" s="3">
        <v>10</v>
      </c>
      <c r="F33" s="3">
        <v>5</v>
      </c>
      <c r="G33" s="3">
        <v>15</v>
      </c>
      <c r="H33" s="1">
        <f t="shared" si="7"/>
        <v>60</v>
      </c>
    </row>
    <row r="34" spans="1:8" ht="15">
      <c r="A34" s="1" t="s">
        <v>42</v>
      </c>
      <c r="B34" s="3">
        <v>9</v>
      </c>
      <c r="C34" s="3">
        <v>3</v>
      </c>
      <c r="D34" s="3">
        <v>4</v>
      </c>
      <c r="E34" s="3">
        <v>3</v>
      </c>
      <c r="F34" s="3">
        <v>2</v>
      </c>
      <c r="G34" s="3">
        <v>1</v>
      </c>
      <c r="H34" s="1">
        <f t="shared" si="7"/>
        <v>22</v>
      </c>
    </row>
    <row r="35" spans="1:8" ht="15">
      <c r="A35" s="1" t="s">
        <v>44</v>
      </c>
      <c r="B35" s="3">
        <v>14</v>
      </c>
      <c r="C35" s="3">
        <v>14</v>
      </c>
      <c r="D35" s="3">
        <v>7</v>
      </c>
      <c r="E35" s="3">
        <v>13</v>
      </c>
      <c r="F35" s="3">
        <v>6</v>
      </c>
      <c r="G35" s="3">
        <v>18</v>
      </c>
      <c r="H35" s="1">
        <f t="shared" si="7"/>
        <v>72</v>
      </c>
    </row>
    <row r="36" spans="1:8" ht="15">
      <c r="A36" s="1" t="s">
        <v>45</v>
      </c>
      <c r="B36" s="3">
        <v>14</v>
      </c>
      <c r="C36" s="3">
        <v>22</v>
      </c>
      <c r="D36" s="3">
        <v>22</v>
      </c>
      <c r="E36" s="3">
        <v>25</v>
      </c>
      <c r="F36" s="3">
        <v>7</v>
      </c>
      <c r="G36" s="3">
        <v>8</v>
      </c>
      <c r="H36" s="1">
        <f t="shared" si="7"/>
        <v>98</v>
      </c>
    </row>
    <row r="37" spans="1:8" ht="15">
      <c r="A37" s="1" t="s">
        <v>46</v>
      </c>
      <c r="B37" s="3">
        <v>7</v>
      </c>
      <c r="C37" s="3">
        <v>9</v>
      </c>
      <c r="D37" s="3">
        <v>8</v>
      </c>
      <c r="E37" s="3">
        <v>7</v>
      </c>
      <c r="F37" s="3">
        <v>2</v>
      </c>
      <c r="G37" s="3">
        <v>12</v>
      </c>
      <c r="H37" s="1">
        <f t="shared" si="7"/>
        <v>45</v>
      </c>
    </row>
    <row r="38" spans="1:8" ht="15">
      <c r="A38" s="1" t="s">
        <v>48</v>
      </c>
      <c r="B38" s="3">
        <v>11</v>
      </c>
      <c r="C38" s="3">
        <v>3</v>
      </c>
      <c r="D38" s="3">
        <v>15</v>
      </c>
      <c r="E38" s="3">
        <v>0</v>
      </c>
      <c r="F38" s="3">
        <v>4</v>
      </c>
      <c r="G38" s="3">
        <v>4</v>
      </c>
      <c r="H38" s="1">
        <f t="shared" si="7"/>
        <v>37</v>
      </c>
    </row>
    <row r="39" spans="1:8" ht="15">
      <c r="A39" s="1" t="s">
        <v>49</v>
      </c>
      <c r="B39" s="3">
        <v>17</v>
      </c>
      <c r="C39" s="3">
        <v>49</v>
      </c>
      <c r="D39" s="3">
        <v>19</v>
      </c>
      <c r="E39" s="3">
        <v>12</v>
      </c>
      <c r="F39" s="3">
        <v>18</v>
      </c>
      <c r="G39" s="3">
        <v>16</v>
      </c>
      <c r="H39" s="1">
        <f t="shared" si="7"/>
        <v>131</v>
      </c>
    </row>
    <row r="40" spans="1:8" ht="15">
      <c r="A40" s="1" t="s">
        <v>50</v>
      </c>
      <c r="B40" s="3">
        <v>0</v>
      </c>
      <c r="C40" s="3">
        <v>2</v>
      </c>
      <c r="D40" s="3">
        <v>0</v>
      </c>
      <c r="E40" s="3">
        <v>5</v>
      </c>
      <c r="F40" s="3">
        <v>6</v>
      </c>
      <c r="G40" s="3">
        <v>4</v>
      </c>
      <c r="H40" s="1">
        <f t="shared" si="7"/>
        <v>17</v>
      </c>
    </row>
    <row r="41" spans="1:8" ht="15">
      <c r="A41" s="3" t="s">
        <v>31</v>
      </c>
      <c r="B41" s="1">
        <f aca="true" t="shared" si="8" ref="B41:G41">SUM(B27:B40)</f>
        <v>156</v>
      </c>
      <c r="C41" s="1">
        <f t="shared" si="8"/>
        <v>185</v>
      </c>
      <c r="D41" s="1">
        <f t="shared" si="8"/>
        <v>133</v>
      </c>
      <c r="E41" s="1">
        <f t="shared" si="8"/>
        <v>139</v>
      </c>
      <c r="F41" s="1">
        <f t="shared" si="8"/>
        <v>67</v>
      </c>
      <c r="G41" s="1">
        <f t="shared" si="8"/>
        <v>107</v>
      </c>
      <c r="H41" s="15">
        <f t="shared" si="7"/>
        <v>787</v>
      </c>
    </row>
    <row r="42" spans="1:8" ht="15">
      <c r="A42" s="3" t="s">
        <v>316</v>
      </c>
      <c r="B42" s="1">
        <f>AVERAGE(B27:B40)</f>
        <v>11.142857142857142</v>
      </c>
      <c r="C42" s="1">
        <f aca="true" t="shared" si="9" ref="C42:H42">AVERAGE(C27:C40)</f>
        <v>13.214285714285714</v>
      </c>
      <c r="D42" s="1">
        <f t="shared" si="9"/>
        <v>9.5</v>
      </c>
      <c r="E42" s="1">
        <f t="shared" si="9"/>
        <v>9.928571428571429</v>
      </c>
      <c r="F42" s="1">
        <f t="shared" si="9"/>
        <v>4.785714285714286</v>
      </c>
      <c r="G42" s="1"/>
      <c r="H42" s="1">
        <f t="shared" si="9"/>
        <v>56.214285714285715</v>
      </c>
    </row>
    <row r="43" spans="1:8" ht="15">
      <c r="A43" s="3" t="s">
        <v>281</v>
      </c>
      <c r="B43" s="1">
        <f>MAX(B27:B40)</f>
        <v>23</v>
      </c>
      <c r="C43" s="1">
        <f aca="true" t="shared" si="10" ref="C43:H43">MAX(C27:C40)</f>
        <v>49</v>
      </c>
      <c r="D43" s="1">
        <f t="shared" si="10"/>
        <v>22</v>
      </c>
      <c r="E43" s="1">
        <f t="shared" si="10"/>
        <v>33</v>
      </c>
      <c r="F43" s="1">
        <f t="shared" si="10"/>
        <v>18</v>
      </c>
      <c r="G43" s="1">
        <f t="shared" si="10"/>
        <v>18</v>
      </c>
      <c r="H43" s="1">
        <f t="shared" si="10"/>
        <v>133</v>
      </c>
    </row>
    <row r="44" spans="1:8" ht="15">
      <c r="A44" s="3" t="s">
        <v>282</v>
      </c>
      <c r="B44" s="1">
        <f>MIN(B27:B40)</f>
        <v>0</v>
      </c>
      <c r="C44" s="1">
        <f aca="true" t="shared" si="11" ref="C44:H44">MIN(C27:C40)</f>
        <v>0</v>
      </c>
      <c r="D44" s="1">
        <f t="shared" si="11"/>
        <v>0</v>
      </c>
      <c r="E44" s="1">
        <f t="shared" si="11"/>
        <v>0</v>
      </c>
      <c r="F44" s="1">
        <f t="shared" si="11"/>
        <v>0</v>
      </c>
      <c r="G44" s="1">
        <f t="shared" si="11"/>
        <v>0</v>
      </c>
      <c r="H44" s="1">
        <f t="shared" si="11"/>
        <v>17</v>
      </c>
    </row>
    <row r="45" spans="1:8" ht="15">
      <c r="A45" s="3" t="s">
        <v>315</v>
      </c>
      <c r="B45" s="1">
        <f>COUNTIF(B27:B40,"&gt;0")</f>
        <v>13</v>
      </c>
      <c r="C45" s="1">
        <f aca="true" t="shared" si="12" ref="C45:H45">COUNTIF(C27:C40,"&gt;0")</f>
        <v>13</v>
      </c>
      <c r="D45" s="1">
        <f t="shared" si="12"/>
        <v>11</v>
      </c>
      <c r="E45" s="1">
        <f t="shared" si="12"/>
        <v>12</v>
      </c>
      <c r="F45" s="1">
        <f t="shared" si="12"/>
        <v>12</v>
      </c>
      <c r="G45" s="1">
        <f t="shared" si="12"/>
        <v>12</v>
      </c>
      <c r="H45" s="1">
        <f t="shared" si="12"/>
        <v>14</v>
      </c>
    </row>
    <row r="46" spans="1:8" ht="15">
      <c r="A46" s="3" t="s">
        <v>317</v>
      </c>
      <c r="B46" s="1">
        <f>B41/B45</f>
        <v>12</v>
      </c>
      <c r="C46" s="1">
        <f aca="true" t="shared" si="13" ref="C46:H46">C41/C45</f>
        <v>14.23076923076923</v>
      </c>
      <c r="D46" s="1">
        <f t="shared" si="13"/>
        <v>12.090909090909092</v>
      </c>
      <c r="E46" s="1">
        <f t="shared" si="13"/>
        <v>11.583333333333334</v>
      </c>
      <c r="F46" s="1">
        <f t="shared" si="13"/>
        <v>5.583333333333333</v>
      </c>
      <c r="G46" s="1">
        <f t="shared" si="13"/>
        <v>8.916666666666666</v>
      </c>
      <c r="H46" s="1">
        <f t="shared" si="13"/>
        <v>56.214285714285715</v>
      </c>
    </row>
    <row r="47" spans="1:7" ht="15">
      <c r="A47" s="1"/>
      <c r="B47" s="1"/>
      <c r="C47" s="1"/>
      <c r="D47" s="1"/>
      <c r="E47" s="1"/>
      <c r="F47" s="1"/>
      <c r="G47" s="1"/>
    </row>
    <row r="48" spans="1:8" ht="15">
      <c r="A48" s="1" t="s">
        <v>51</v>
      </c>
      <c r="B48" s="1" t="s">
        <v>148</v>
      </c>
      <c r="C48" s="1">
        <v>17</v>
      </c>
      <c r="D48" s="1">
        <v>14</v>
      </c>
      <c r="E48" s="1">
        <v>19</v>
      </c>
      <c r="F48" s="1">
        <v>4</v>
      </c>
      <c r="G48" s="1">
        <v>10</v>
      </c>
      <c r="H48">
        <f>SUM(B48:G48)</f>
        <v>64</v>
      </c>
    </row>
    <row r="49" spans="1:8" ht="15">
      <c r="A49" s="1" t="s">
        <v>53</v>
      </c>
      <c r="B49" s="1" t="s">
        <v>148</v>
      </c>
      <c r="C49" s="1">
        <v>6</v>
      </c>
      <c r="D49" s="1">
        <v>4</v>
      </c>
      <c r="E49" s="1">
        <v>3</v>
      </c>
      <c r="F49" s="1">
        <v>2</v>
      </c>
      <c r="G49" s="1">
        <v>0</v>
      </c>
      <c r="H49">
        <f>SUM(B49:G49)</f>
        <v>15</v>
      </c>
    </row>
    <row r="50" spans="1:10" ht="15">
      <c r="A50" s="1" t="s">
        <v>284</v>
      </c>
      <c r="B50" s="1">
        <v>6</v>
      </c>
      <c r="C50" s="1">
        <v>17</v>
      </c>
      <c r="D50" s="1">
        <v>10</v>
      </c>
      <c r="E50" s="1">
        <v>9</v>
      </c>
      <c r="F50" s="1">
        <v>5</v>
      </c>
      <c r="G50" s="1">
        <v>7</v>
      </c>
      <c r="H50">
        <f>SUM(B50:G50)</f>
        <v>54</v>
      </c>
      <c r="J50" t="s">
        <v>286</v>
      </c>
    </row>
    <row r="51" spans="1:8" ht="15">
      <c r="A51" s="1" t="s">
        <v>56</v>
      </c>
      <c r="B51" s="3">
        <v>12</v>
      </c>
      <c r="C51" s="3">
        <v>13</v>
      </c>
      <c r="D51" s="3">
        <v>5</v>
      </c>
      <c r="E51" s="3">
        <v>4</v>
      </c>
      <c r="F51" s="3">
        <v>1</v>
      </c>
      <c r="G51" s="3">
        <v>8</v>
      </c>
      <c r="H51">
        <f aca="true" t="shared" si="14" ref="H51:H71">SUM(B51:G51)</f>
        <v>43</v>
      </c>
    </row>
    <row r="52" spans="1:8" ht="15">
      <c r="A52" s="1" t="s">
        <v>57</v>
      </c>
      <c r="B52" s="3">
        <v>9</v>
      </c>
      <c r="C52" s="3">
        <v>7</v>
      </c>
      <c r="D52" s="3">
        <v>14</v>
      </c>
      <c r="E52" s="3">
        <v>4</v>
      </c>
      <c r="F52" s="3">
        <v>0</v>
      </c>
      <c r="G52" s="3">
        <v>6</v>
      </c>
      <c r="H52">
        <f t="shared" si="14"/>
        <v>40</v>
      </c>
    </row>
    <row r="53" spans="1:8" ht="15">
      <c r="A53" s="1" t="s">
        <v>58</v>
      </c>
      <c r="B53" s="3">
        <v>20</v>
      </c>
      <c r="C53" s="3">
        <v>13</v>
      </c>
      <c r="D53" s="3">
        <v>12</v>
      </c>
      <c r="E53" s="3">
        <v>14</v>
      </c>
      <c r="F53" s="3">
        <v>0</v>
      </c>
      <c r="G53" s="3">
        <v>8</v>
      </c>
      <c r="H53">
        <f t="shared" si="14"/>
        <v>67</v>
      </c>
    </row>
    <row r="54" spans="1:8" ht="15">
      <c r="A54" s="1" t="s">
        <v>60</v>
      </c>
      <c r="B54" s="3">
        <v>22</v>
      </c>
      <c r="C54" s="3">
        <v>14</v>
      </c>
      <c r="D54" s="3">
        <v>5</v>
      </c>
      <c r="E54" s="3">
        <v>13</v>
      </c>
      <c r="F54" s="3">
        <v>0</v>
      </c>
      <c r="G54" s="3">
        <v>2</v>
      </c>
      <c r="H54">
        <f t="shared" si="14"/>
        <v>56</v>
      </c>
    </row>
    <row r="55" spans="1:10" ht="15">
      <c r="A55" s="1" t="s">
        <v>283</v>
      </c>
      <c r="B55" s="3">
        <v>22</v>
      </c>
      <c r="C55" s="3">
        <v>10</v>
      </c>
      <c r="D55" s="3">
        <v>20</v>
      </c>
      <c r="E55" s="3">
        <v>17</v>
      </c>
      <c r="F55" s="3">
        <v>0</v>
      </c>
      <c r="G55" s="3">
        <v>12</v>
      </c>
      <c r="H55">
        <f t="shared" si="14"/>
        <v>81</v>
      </c>
      <c r="J55" t="s">
        <v>287</v>
      </c>
    </row>
    <row r="56" spans="1:8" ht="15">
      <c r="A56" s="1" t="s">
        <v>66</v>
      </c>
      <c r="B56" s="3">
        <v>13</v>
      </c>
      <c r="C56" s="3">
        <v>14</v>
      </c>
      <c r="D56" s="3">
        <v>17</v>
      </c>
      <c r="E56" s="3">
        <v>15</v>
      </c>
      <c r="F56" s="3">
        <v>2</v>
      </c>
      <c r="G56" s="3">
        <v>9</v>
      </c>
      <c r="H56">
        <f t="shared" si="14"/>
        <v>70</v>
      </c>
    </row>
    <row r="57" spans="1:8" ht="15">
      <c r="A57" s="1" t="s">
        <v>68</v>
      </c>
      <c r="B57" s="3">
        <v>9</v>
      </c>
      <c r="C57" s="3">
        <v>17</v>
      </c>
      <c r="D57" s="3">
        <v>20</v>
      </c>
      <c r="E57" s="3">
        <v>1</v>
      </c>
      <c r="F57" s="3">
        <v>2</v>
      </c>
      <c r="G57" s="3">
        <v>8</v>
      </c>
      <c r="H57">
        <f t="shared" si="14"/>
        <v>57</v>
      </c>
    </row>
    <row r="58" spans="1:8" ht="15">
      <c r="A58" s="1" t="s">
        <v>69</v>
      </c>
      <c r="B58" s="3">
        <v>7</v>
      </c>
      <c r="C58" s="3">
        <v>13</v>
      </c>
      <c r="D58" s="3">
        <v>10</v>
      </c>
      <c r="E58" s="3">
        <v>3</v>
      </c>
      <c r="F58" s="3">
        <v>0</v>
      </c>
      <c r="G58" s="3">
        <v>0</v>
      </c>
      <c r="H58">
        <f t="shared" si="14"/>
        <v>33</v>
      </c>
    </row>
    <row r="59" spans="1:8" ht="15">
      <c r="A59" s="1" t="s">
        <v>70</v>
      </c>
      <c r="B59" s="3">
        <v>8</v>
      </c>
      <c r="C59" s="3">
        <v>22</v>
      </c>
      <c r="D59" s="3">
        <v>7</v>
      </c>
      <c r="E59" s="3">
        <v>7</v>
      </c>
      <c r="F59" s="3">
        <v>6</v>
      </c>
      <c r="G59" s="3">
        <v>3</v>
      </c>
      <c r="H59">
        <f t="shared" si="14"/>
        <v>53</v>
      </c>
    </row>
    <row r="60" spans="1:8" ht="15">
      <c r="A60" s="1" t="s">
        <v>72</v>
      </c>
      <c r="B60" s="3">
        <v>13</v>
      </c>
      <c r="C60" s="3">
        <v>11</v>
      </c>
      <c r="D60" s="3">
        <v>9</v>
      </c>
      <c r="E60" s="3">
        <v>13</v>
      </c>
      <c r="F60" s="3">
        <v>15</v>
      </c>
      <c r="G60" s="3">
        <v>15</v>
      </c>
      <c r="H60">
        <f t="shared" si="14"/>
        <v>76</v>
      </c>
    </row>
    <row r="61" spans="1:8" ht="15">
      <c r="A61" s="1" t="s">
        <v>75</v>
      </c>
      <c r="B61" s="3">
        <v>12</v>
      </c>
      <c r="C61" s="3">
        <v>7</v>
      </c>
      <c r="D61" s="3">
        <v>4</v>
      </c>
      <c r="E61" s="3">
        <v>0</v>
      </c>
      <c r="F61" s="3">
        <v>11</v>
      </c>
      <c r="G61" s="3">
        <v>6</v>
      </c>
      <c r="H61">
        <f t="shared" si="14"/>
        <v>40</v>
      </c>
    </row>
    <row r="62" spans="1:8" ht="15">
      <c r="A62" s="1" t="s">
        <v>77</v>
      </c>
      <c r="B62" s="3">
        <v>15</v>
      </c>
      <c r="C62" s="3">
        <v>12</v>
      </c>
      <c r="D62" s="3">
        <v>15</v>
      </c>
      <c r="E62" s="3">
        <v>18</v>
      </c>
      <c r="F62" s="3">
        <v>11</v>
      </c>
      <c r="G62" s="3">
        <v>30</v>
      </c>
      <c r="H62">
        <f t="shared" si="14"/>
        <v>101</v>
      </c>
    </row>
    <row r="63" spans="1:10" ht="15">
      <c r="A63" s="1" t="s">
        <v>80</v>
      </c>
      <c r="B63" s="3">
        <v>16</v>
      </c>
      <c r="C63" s="3">
        <v>9</v>
      </c>
      <c r="D63" s="3">
        <v>6</v>
      </c>
      <c r="E63" s="3">
        <v>0</v>
      </c>
      <c r="F63" s="3">
        <v>0</v>
      </c>
      <c r="G63" s="3">
        <v>0</v>
      </c>
      <c r="H63">
        <f t="shared" si="14"/>
        <v>31</v>
      </c>
      <c r="J63" t="s">
        <v>330</v>
      </c>
    </row>
    <row r="64" spans="1:8" ht="15">
      <c r="A64" s="1" t="s">
        <v>82</v>
      </c>
      <c r="B64" s="3">
        <v>16</v>
      </c>
      <c r="C64" s="3">
        <v>4</v>
      </c>
      <c r="D64" s="3">
        <v>5</v>
      </c>
      <c r="E64" s="3">
        <v>8</v>
      </c>
      <c r="F64" s="3">
        <v>4</v>
      </c>
      <c r="G64" s="3">
        <v>2</v>
      </c>
      <c r="H64">
        <f t="shared" si="14"/>
        <v>39</v>
      </c>
    </row>
    <row r="65" spans="1:8" ht="15">
      <c r="A65" s="1" t="s">
        <v>83</v>
      </c>
      <c r="B65" s="3">
        <v>14</v>
      </c>
      <c r="C65" s="3">
        <v>18</v>
      </c>
      <c r="D65" s="3">
        <v>13</v>
      </c>
      <c r="E65" s="3">
        <v>4</v>
      </c>
      <c r="F65" s="3">
        <v>0</v>
      </c>
      <c r="G65" s="3">
        <v>0</v>
      </c>
      <c r="H65">
        <f t="shared" si="14"/>
        <v>49</v>
      </c>
    </row>
    <row r="66" spans="1:8" ht="15">
      <c r="A66" s="1" t="s">
        <v>85</v>
      </c>
      <c r="B66" s="3">
        <v>7</v>
      </c>
      <c r="C66" s="3">
        <v>2</v>
      </c>
      <c r="D66" s="3">
        <v>7</v>
      </c>
      <c r="E66" s="3">
        <v>10</v>
      </c>
      <c r="F66" s="3">
        <v>4</v>
      </c>
      <c r="G66" s="3">
        <v>9</v>
      </c>
      <c r="H66">
        <f t="shared" si="14"/>
        <v>39</v>
      </c>
    </row>
    <row r="67" spans="1:8" ht="15">
      <c r="A67" s="1" t="s">
        <v>86</v>
      </c>
      <c r="B67" s="3">
        <v>0</v>
      </c>
      <c r="C67" s="3">
        <v>0</v>
      </c>
      <c r="D67" s="3">
        <v>0</v>
      </c>
      <c r="E67" s="3">
        <v>11</v>
      </c>
      <c r="F67" s="3">
        <v>0</v>
      </c>
      <c r="G67" s="3">
        <v>4</v>
      </c>
      <c r="H67">
        <f t="shared" si="14"/>
        <v>15</v>
      </c>
    </row>
    <row r="68" spans="1:8" ht="15">
      <c r="A68" s="1" t="s">
        <v>88</v>
      </c>
      <c r="B68" s="3">
        <v>3</v>
      </c>
      <c r="C68" s="3">
        <v>13</v>
      </c>
      <c r="D68" s="3">
        <v>14</v>
      </c>
      <c r="E68" s="3">
        <v>4</v>
      </c>
      <c r="F68" s="3">
        <v>5</v>
      </c>
      <c r="G68" s="3">
        <v>0</v>
      </c>
      <c r="H68">
        <f t="shared" si="14"/>
        <v>39</v>
      </c>
    </row>
    <row r="69" spans="1:8" ht="15">
      <c r="A69" s="1" t="s">
        <v>90</v>
      </c>
      <c r="B69" s="3">
        <v>14</v>
      </c>
      <c r="C69" s="3">
        <v>14</v>
      </c>
      <c r="D69" s="3">
        <v>9</v>
      </c>
      <c r="E69" s="3">
        <v>12</v>
      </c>
      <c r="F69" s="3">
        <v>4</v>
      </c>
      <c r="G69" s="3">
        <v>10</v>
      </c>
      <c r="H69">
        <f t="shared" si="14"/>
        <v>63</v>
      </c>
    </row>
    <row r="70" spans="1:8" ht="15">
      <c r="A70" s="1" t="s">
        <v>91</v>
      </c>
      <c r="B70" s="3">
        <v>9</v>
      </c>
      <c r="C70" s="3">
        <v>23</v>
      </c>
      <c r="D70" s="3">
        <v>4</v>
      </c>
      <c r="E70" s="3">
        <v>7</v>
      </c>
      <c r="F70" s="3">
        <v>4</v>
      </c>
      <c r="G70" s="3">
        <v>11</v>
      </c>
      <c r="H70">
        <f t="shared" si="14"/>
        <v>58</v>
      </c>
    </row>
    <row r="71" spans="1:8" ht="15">
      <c r="A71" s="1" t="s">
        <v>92</v>
      </c>
      <c r="B71" s="3">
        <v>9</v>
      </c>
      <c r="C71" s="3">
        <v>14</v>
      </c>
      <c r="D71" s="3">
        <v>4</v>
      </c>
      <c r="E71" s="3">
        <v>14</v>
      </c>
      <c r="F71" s="3">
        <v>0</v>
      </c>
      <c r="G71" s="3">
        <v>0</v>
      </c>
      <c r="H71">
        <f t="shared" si="14"/>
        <v>41</v>
      </c>
    </row>
    <row r="72" spans="1:8" ht="15">
      <c r="A72" s="3" t="s">
        <v>31</v>
      </c>
      <c r="B72" s="3">
        <f aca="true" t="shared" si="15" ref="B72:G72">SUM(B48:B71)</f>
        <v>256</v>
      </c>
      <c r="C72" s="3">
        <f t="shared" si="15"/>
        <v>290</v>
      </c>
      <c r="D72" s="3">
        <f t="shared" si="15"/>
        <v>228</v>
      </c>
      <c r="E72" s="3">
        <f t="shared" si="15"/>
        <v>210</v>
      </c>
      <c r="F72" s="3">
        <f t="shared" si="15"/>
        <v>80</v>
      </c>
      <c r="G72" s="3">
        <f t="shared" si="15"/>
        <v>160</v>
      </c>
      <c r="H72" s="14">
        <f>SUM(C72:G72)</f>
        <v>968</v>
      </c>
    </row>
    <row r="73" spans="1:10" ht="15">
      <c r="A73" s="3" t="s">
        <v>316</v>
      </c>
      <c r="B73" s="3">
        <f>(SUM(B48:B71))/22</f>
        <v>11.636363636363637</v>
      </c>
      <c r="C73" s="3">
        <f aca="true" t="shared" si="16" ref="C73:H73">SUM(C48:C71)/24</f>
        <v>12.083333333333334</v>
      </c>
      <c r="D73" s="3">
        <f t="shared" si="16"/>
        <v>9.5</v>
      </c>
      <c r="E73" s="3">
        <f t="shared" si="16"/>
        <v>8.75</v>
      </c>
      <c r="F73" s="3">
        <f t="shared" si="16"/>
        <v>3.3333333333333335</v>
      </c>
      <c r="G73" s="3">
        <f t="shared" si="16"/>
        <v>6.666666666666667</v>
      </c>
      <c r="H73" s="3">
        <f t="shared" si="16"/>
        <v>51</v>
      </c>
      <c r="J73" t="s">
        <v>288</v>
      </c>
    </row>
    <row r="74" spans="1:8" ht="15">
      <c r="A74" s="3" t="s">
        <v>281</v>
      </c>
      <c r="B74" s="3">
        <f>MAX(B50:B71)</f>
        <v>22</v>
      </c>
      <c r="C74" s="3">
        <f aca="true" t="shared" si="17" ref="C74:H74">MAX(C48:C71)</f>
        <v>23</v>
      </c>
      <c r="D74" s="3">
        <f t="shared" si="17"/>
        <v>20</v>
      </c>
      <c r="E74" s="3">
        <f t="shared" si="17"/>
        <v>19</v>
      </c>
      <c r="F74" s="3">
        <f t="shared" si="17"/>
        <v>15</v>
      </c>
      <c r="G74" s="3">
        <f t="shared" si="17"/>
        <v>30</v>
      </c>
      <c r="H74" s="3">
        <f t="shared" si="17"/>
        <v>101</v>
      </c>
    </row>
    <row r="75" spans="1:8" ht="15">
      <c r="A75" s="3" t="s">
        <v>282</v>
      </c>
      <c r="B75" s="3">
        <f>MIN(B50:B71)</f>
        <v>0</v>
      </c>
      <c r="C75" s="3">
        <f aca="true" t="shared" si="18" ref="C75:H75">MIN(C48:C71)</f>
        <v>0</v>
      </c>
      <c r="D75" s="3">
        <f t="shared" si="18"/>
        <v>0</v>
      </c>
      <c r="E75" s="3">
        <f t="shared" si="18"/>
        <v>0</v>
      </c>
      <c r="F75" s="3">
        <f t="shared" si="18"/>
        <v>0</v>
      </c>
      <c r="G75" s="3">
        <f t="shared" si="18"/>
        <v>0</v>
      </c>
      <c r="H75" s="3">
        <f t="shared" si="18"/>
        <v>15</v>
      </c>
    </row>
    <row r="76" spans="1:8" ht="15">
      <c r="A76" s="3" t="s">
        <v>315</v>
      </c>
      <c r="B76" s="3">
        <f>COUNTIF(B48:B71,"&gt;0")</f>
        <v>21</v>
      </c>
      <c r="C76" s="3">
        <f aca="true" t="shared" si="19" ref="C76:H76">COUNTIF(C48:C71,"&gt;0")</f>
        <v>23</v>
      </c>
      <c r="D76" s="3">
        <f t="shared" si="19"/>
        <v>23</v>
      </c>
      <c r="E76" s="3">
        <f t="shared" si="19"/>
        <v>22</v>
      </c>
      <c r="F76" s="3">
        <f t="shared" si="19"/>
        <v>15</v>
      </c>
      <c r="G76" s="3">
        <f t="shared" si="19"/>
        <v>18</v>
      </c>
      <c r="H76" s="3">
        <f t="shared" si="19"/>
        <v>24</v>
      </c>
    </row>
    <row r="77" spans="1:8" ht="15">
      <c r="A77" s="3" t="s">
        <v>317</v>
      </c>
      <c r="B77" s="3">
        <f>B72/B76</f>
        <v>12.19047619047619</v>
      </c>
      <c r="C77" s="3">
        <f aca="true" t="shared" si="20" ref="C77:H77">C72/C76</f>
        <v>12.608695652173912</v>
      </c>
      <c r="D77" s="3">
        <f t="shared" si="20"/>
        <v>9.91304347826087</v>
      </c>
      <c r="E77" s="3">
        <f t="shared" si="20"/>
        <v>9.545454545454545</v>
      </c>
      <c r="F77" s="3">
        <f t="shared" si="20"/>
        <v>5.333333333333333</v>
      </c>
      <c r="G77" s="3">
        <f t="shared" si="20"/>
        <v>8.88888888888889</v>
      </c>
      <c r="H77" s="3">
        <f t="shared" si="20"/>
        <v>40.333333333333336</v>
      </c>
    </row>
    <row r="78" spans="1:2" ht="15">
      <c r="A78" s="1"/>
      <c r="B78" s="1"/>
    </row>
    <row r="79" spans="1:8" ht="15">
      <c r="A79" s="1" t="s">
        <v>93</v>
      </c>
      <c r="B79" s="3">
        <v>12</v>
      </c>
      <c r="C79" s="3">
        <v>7</v>
      </c>
      <c r="D79" s="3">
        <v>10</v>
      </c>
      <c r="E79" s="3">
        <v>0</v>
      </c>
      <c r="F79" s="3">
        <v>0</v>
      </c>
      <c r="G79" s="3"/>
      <c r="H79">
        <f>SUM(B79:G79)</f>
        <v>29</v>
      </c>
    </row>
    <row r="80" spans="1:10" ht="15">
      <c r="A80" s="1" t="s">
        <v>285</v>
      </c>
      <c r="B80" s="3">
        <v>10</v>
      </c>
      <c r="C80" s="3">
        <v>6</v>
      </c>
      <c r="D80" s="3">
        <v>2</v>
      </c>
      <c r="E80" s="3">
        <v>0</v>
      </c>
      <c r="F80" s="3">
        <v>0</v>
      </c>
      <c r="G80" s="3"/>
      <c r="H80">
        <f aca="true" t="shared" si="21" ref="H80:H92">SUM(B80:G80)</f>
        <v>18</v>
      </c>
      <c r="J80" t="s">
        <v>289</v>
      </c>
    </row>
    <row r="81" spans="1:8" ht="15">
      <c r="A81" s="1" t="s">
        <v>98</v>
      </c>
      <c r="B81" s="3">
        <v>5</v>
      </c>
      <c r="C81" s="3">
        <v>2</v>
      </c>
      <c r="D81" s="3">
        <v>0</v>
      </c>
      <c r="E81" s="3">
        <v>0</v>
      </c>
      <c r="F81" s="3">
        <v>2</v>
      </c>
      <c r="G81" s="3"/>
      <c r="H81">
        <f t="shared" si="21"/>
        <v>9</v>
      </c>
    </row>
    <row r="82" spans="1:8" ht="15">
      <c r="A82" s="1" t="s">
        <v>99</v>
      </c>
      <c r="B82" s="3">
        <v>0</v>
      </c>
      <c r="C82" s="3">
        <v>3</v>
      </c>
      <c r="D82" s="3">
        <v>2</v>
      </c>
      <c r="E82" s="3">
        <v>0</v>
      </c>
      <c r="F82" s="3">
        <v>0</v>
      </c>
      <c r="G82" s="3"/>
      <c r="H82">
        <f t="shared" si="21"/>
        <v>5</v>
      </c>
    </row>
    <row r="83" spans="1:8" ht="15">
      <c r="A83" s="1" t="s">
        <v>100</v>
      </c>
      <c r="B83" s="3">
        <v>0</v>
      </c>
      <c r="C83" s="3">
        <v>0</v>
      </c>
      <c r="D83" s="3">
        <v>0</v>
      </c>
      <c r="E83" s="3">
        <v>7</v>
      </c>
      <c r="F83" s="3">
        <v>2</v>
      </c>
      <c r="G83" s="3"/>
      <c r="H83">
        <f t="shared" si="21"/>
        <v>9</v>
      </c>
    </row>
    <row r="84" spans="1:8" ht="15">
      <c r="A84" s="1" t="s">
        <v>101</v>
      </c>
      <c r="B84" s="3">
        <v>0</v>
      </c>
      <c r="C84" s="3">
        <v>0</v>
      </c>
      <c r="D84" s="3">
        <v>2</v>
      </c>
      <c r="E84" s="3">
        <v>0</v>
      </c>
      <c r="F84" s="3">
        <v>2</v>
      </c>
      <c r="G84" s="3"/>
      <c r="H84">
        <f t="shared" si="21"/>
        <v>4</v>
      </c>
    </row>
    <row r="85" spans="1:8" ht="15">
      <c r="A85" s="1" t="s">
        <v>102</v>
      </c>
      <c r="B85" s="3">
        <v>4</v>
      </c>
      <c r="C85" s="3">
        <v>0</v>
      </c>
      <c r="D85" s="3">
        <v>0</v>
      </c>
      <c r="E85" s="3">
        <v>0</v>
      </c>
      <c r="F85" s="3">
        <v>0</v>
      </c>
      <c r="G85" s="3"/>
      <c r="H85">
        <f t="shared" si="21"/>
        <v>4</v>
      </c>
    </row>
    <row r="86" spans="1:8" ht="15">
      <c r="A86" s="1" t="s">
        <v>104</v>
      </c>
      <c r="B86" s="3">
        <v>3</v>
      </c>
      <c r="C86" s="3">
        <v>0</v>
      </c>
      <c r="D86" s="3">
        <v>0</v>
      </c>
      <c r="E86" s="3">
        <v>0</v>
      </c>
      <c r="F86" s="3">
        <v>1</v>
      </c>
      <c r="G86" s="3"/>
      <c r="H86">
        <f t="shared" si="21"/>
        <v>4</v>
      </c>
    </row>
    <row r="87" spans="1:8" ht="15">
      <c r="A87" s="1" t="s">
        <v>105</v>
      </c>
      <c r="B87" s="3">
        <v>7</v>
      </c>
      <c r="C87" s="3">
        <v>3</v>
      </c>
      <c r="D87" s="3">
        <v>0</v>
      </c>
      <c r="E87" s="3">
        <v>0</v>
      </c>
      <c r="F87" s="3">
        <v>0</v>
      </c>
      <c r="G87" s="3"/>
      <c r="H87">
        <f t="shared" si="21"/>
        <v>10</v>
      </c>
    </row>
    <row r="88" spans="1:8" ht="15">
      <c r="A88" s="1" t="s">
        <v>107</v>
      </c>
      <c r="B88" s="3">
        <v>5</v>
      </c>
      <c r="C88" s="3">
        <v>0</v>
      </c>
      <c r="D88" s="3">
        <v>5</v>
      </c>
      <c r="E88" s="3">
        <v>1</v>
      </c>
      <c r="F88" s="3">
        <v>0</v>
      </c>
      <c r="G88" s="3"/>
      <c r="H88">
        <f t="shared" si="21"/>
        <v>11</v>
      </c>
    </row>
    <row r="89" spans="1:8" ht="15">
      <c r="A89" s="1" t="s">
        <v>109</v>
      </c>
      <c r="B89" s="3">
        <v>9</v>
      </c>
      <c r="C89" s="3">
        <v>1</v>
      </c>
      <c r="D89" s="3">
        <v>0</v>
      </c>
      <c r="E89" s="3">
        <v>0</v>
      </c>
      <c r="F89" s="3">
        <v>0</v>
      </c>
      <c r="G89" s="3"/>
      <c r="H89">
        <f t="shared" si="21"/>
        <v>10</v>
      </c>
    </row>
    <row r="90" spans="1:8" ht="15">
      <c r="A90" s="1" t="s">
        <v>111</v>
      </c>
      <c r="B90" s="3">
        <v>9</v>
      </c>
      <c r="C90" s="3">
        <v>2</v>
      </c>
      <c r="D90" s="3">
        <v>1</v>
      </c>
      <c r="E90" s="3">
        <v>1</v>
      </c>
      <c r="F90" s="3">
        <v>4</v>
      </c>
      <c r="G90" s="3"/>
      <c r="H90">
        <f t="shared" si="21"/>
        <v>17</v>
      </c>
    </row>
    <row r="91" spans="1:8" ht="15">
      <c r="A91" s="1" t="s">
        <v>112</v>
      </c>
      <c r="B91" s="3">
        <v>0</v>
      </c>
      <c r="C91" s="3">
        <v>4</v>
      </c>
      <c r="D91" s="3">
        <v>2</v>
      </c>
      <c r="E91" s="3">
        <v>0</v>
      </c>
      <c r="F91" s="3">
        <v>0</v>
      </c>
      <c r="G91" s="3"/>
      <c r="H91">
        <f t="shared" si="21"/>
        <v>6</v>
      </c>
    </row>
    <row r="92" spans="1:8" ht="15">
      <c r="A92" s="3" t="s">
        <v>31</v>
      </c>
      <c r="B92" s="1">
        <f aca="true" t="shared" si="22" ref="B92:G92">SUM(B79:B91)</f>
        <v>64</v>
      </c>
      <c r="C92" s="1">
        <f t="shared" si="22"/>
        <v>28</v>
      </c>
      <c r="D92" s="1">
        <f t="shared" si="22"/>
        <v>24</v>
      </c>
      <c r="E92" s="1">
        <f t="shared" si="22"/>
        <v>9</v>
      </c>
      <c r="F92" s="1">
        <f t="shared" si="22"/>
        <v>11</v>
      </c>
      <c r="G92" s="1">
        <f t="shared" si="22"/>
        <v>0</v>
      </c>
      <c r="H92" s="14">
        <f t="shared" si="21"/>
        <v>136</v>
      </c>
    </row>
    <row r="93" spans="1:8" ht="15">
      <c r="A93" s="3" t="s">
        <v>316</v>
      </c>
      <c r="B93" s="1">
        <f>SUM(B79:B91)/13</f>
        <v>4.923076923076923</v>
      </c>
      <c r="C93" s="1">
        <f aca="true" t="shared" si="23" ref="C93:H93">SUM(C79:C91)/13</f>
        <v>2.1538461538461537</v>
      </c>
      <c r="D93" s="1">
        <f t="shared" si="23"/>
        <v>1.8461538461538463</v>
      </c>
      <c r="E93" s="1">
        <f t="shared" si="23"/>
        <v>0.6923076923076923</v>
      </c>
      <c r="F93" s="1">
        <f t="shared" si="23"/>
        <v>0.8461538461538461</v>
      </c>
      <c r="G93" s="1">
        <f t="shared" si="23"/>
        <v>0</v>
      </c>
      <c r="H93" s="1">
        <f t="shared" si="23"/>
        <v>10.461538461538462</v>
      </c>
    </row>
    <row r="94" spans="1:8" ht="15">
      <c r="A94" s="3" t="s">
        <v>281</v>
      </c>
      <c r="B94" s="1">
        <f>MAX(B79:B91)</f>
        <v>12</v>
      </c>
      <c r="C94" s="1">
        <f aca="true" t="shared" si="24" ref="C94:H94">MAX(C79:C91)</f>
        <v>7</v>
      </c>
      <c r="D94" s="1">
        <f t="shared" si="24"/>
        <v>10</v>
      </c>
      <c r="E94" s="1">
        <f t="shared" si="24"/>
        <v>7</v>
      </c>
      <c r="F94" s="1">
        <f t="shared" si="24"/>
        <v>4</v>
      </c>
      <c r="G94" s="1">
        <f t="shared" si="24"/>
        <v>0</v>
      </c>
      <c r="H94" s="1">
        <f t="shared" si="24"/>
        <v>29</v>
      </c>
    </row>
    <row r="95" spans="1:8" ht="15">
      <c r="A95" s="3" t="s">
        <v>282</v>
      </c>
      <c r="B95" s="1">
        <f>MIN(B79:B91)</f>
        <v>0</v>
      </c>
      <c r="C95" s="1">
        <f aca="true" t="shared" si="25" ref="C95:H95">MIN(C79:C91)</f>
        <v>0</v>
      </c>
      <c r="D95" s="1">
        <f t="shared" si="25"/>
        <v>0</v>
      </c>
      <c r="E95" s="1">
        <f t="shared" si="25"/>
        <v>0</v>
      </c>
      <c r="F95" s="1">
        <f t="shared" si="25"/>
        <v>0</v>
      </c>
      <c r="G95" s="1">
        <f t="shared" si="25"/>
        <v>0</v>
      </c>
      <c r="H95" s="1">
        <f t="shared" si="25"/>
        <v>4</v>
      </c>
    </row>
    <row r="96" spans="1:8" ht="15">
      <c r="A96" s="3" t="s">
        <v>315</v>
      </c>
      <c r="B96" s="1">
        <f>COUNTIF(B79:B91,"&gt;0")</f>
        <v>9</v>
      </c>
      <c r="C96" s="1">
        <f aca="true" t="shared" si="26" ref="C96:H96">COUNTIF(C79:C91,"&gt;0")</f>
        <v>8</v>
      </c>
      <c r="D96" s="1">
        <f t="shared" si="26"/>
        <v>7</v>
      </c>
      <c r="E96" s="1">
        <f t="shared" si="26"/>
        <v>3</v>
      </c>
      <c r="F96" s="1">
        <f t="shared" si="26"/>
        <v>5</v>
      </c>
      <c r="G96" s="1">
        <f t="shared" si="26"/>
        <v>0</v>
      </c>
      <c r="H96" s="1">
        <f t="shared" si="26"/>
        <v>13</v>
      </c>
    </row>
    <row r="97" spans="1:8" ht="15">
      <c r="A97" s="3" t="s">
        <v>317</v>
      </c>
      <c r="B97" s="1">
        <f>B92/B96</f>
        <v>7.111111111111111</v>
      </c>
      <c r="C97" s="1">
        <f aca="true" t="shared" si="27" ref="C97:H97">C92/C96</f>
        <v>3.5</v>
      </c>
      <c r="D97" s="1">
        <f t="shared" si="27"/>
        <v>3.4285714285714284</v>
      </c>
      <c r="E97" s="1">
        <f t="shared" si="27"/>
        <v>3</v>
      </c>
      <c r="F97" s="1">
        <f t="shared" si="27"/>
        <v>2.2</v>
      </c>
      <c r="G97" s="1" t="e">
        <f t="shared" si="27"/>
        <v>#DIV/0!</v>
      </c>
      <c r="H97" s="1">
        <f t="shared" si="27"/>
        <v>10.461538461538462</v>
      </c>
    </row>
    <row r="98" spans="1:3" ht="15">
      <c r="A98" s="1"/>
      <c r="B98" s="1"/>
      <c r="C98" s="1"/>
    </row>
    <row r="99" spans="1:8" ht="15">
      <c r="A99" s="1" t="s">
        <v>113</v>
      </c>
      <c r="B99" s="3">
        <v>8</v>
      </c>
      <c r="C99" s="3">
        <v>7</v>
      </c>
      <c r="D99" s="3">
        <v>4</v>
      </c>
      <c r="E99" s="3">
        <v>4</v>
      </c>
      <c r="F99" s="3">
        <v>11</v>
      </c>
      <c r="G99" s="3"/>
      <c r="H99">
        <f>SUM(B99:G99)</f>
        <v>34</v>
      </c>
    </row>
    <row r="100" spans="1:8" ht="15">
      <c r="A100" s="1" t="s">
        <v>116</v>
      </c>
      <c r="B100" s="3">
        <v>16</v>
      </c>
      <c r="C100" s="3">
        <v>0</v>
      </c>
      <c r="D100" s="3">
        <v>11</v>
      </c>
      <c r="E100" s="3">
        <v>7</v>
      </c>
      <c r="F100" s="3">
        <v>6</v>
      </c>
      <c r="G100" s="3"/>
      <c r="H100">
        <f aca="true" t="shared" si="28" ref="H100:H110">SUM(B100:G100)</f>
        <v>40</v>
      </c>
    </row>
    <row r="101" spans="1:8" ht="15">
      <c r="A101" s="1" t="s">
        <v>118</v>
      </c>
      <c r="B101" s="3">
        <v>7</v>
      </c>
      <c r="C101" s="3">
        <v>3</v>
      </c>
      <c r="D101" s="3">
        <v>8</v>
      </c>
      <c r="E101" s="3">
        <v>6</v>
      </c>
      <c r="F101" s="3">
        <v>2</v>
      </c>
      <c r="G101" s="3"/>
      <c r="H101">
        <f t="shared" si="28"/>
        <v>26</v>
      </c>
    </row>
    <row r="102" spans="1:8" ht="15">
      <c r="A102" s="1" t="s">
        <v>119</v>
      </c>
      <c r="B102" s="3">
        <v>9</v>
      </c>
      <c r="C102" s="3">
        <v>0</v>
      </c>
      <c r="D102" s="3">
        <v>12</v>
      </c>
      <c r="E102" s="3">
        <v>8</v>
      </c>
      <c r="F102" s="3">
        <v>5</v>
      </c>
      <c r="G102" s="3"/>
      <c r="H102">
        <f t="shared" si="28"/>
        <v>34</v>
      </c>
    </row>
    <row r="103" spans="1:8" ht="15">
      <c r="A103" s="1" t="s">
        <v>120</v>
      </c>
      <c r="B103" s="3">
        <v>9</v>
      </c>
      <c r="C103" s="3">
        <v>3</v>
      </c>
      <c r="D103" s="3">
        <v>2</v>
      </c>
      <c r="E103" s="3">
        <v>3</v>
      </c>
      <c r="F103" s="3">
        <v>6</v>
      </c>
      <c r="G103" s="3"/>
      <c r="H103">
        <f t="shared" si="28"/>
        <v>23</v>
      </c>
    </row>
    <row r="104" spans="1:10" ht="15">
      <c r="A104" s="1" t="s">
        <v>290</v>
      </c>
      <c r="B104" s="3">
        <v>17</v>
      </c>
      <c r="C104" s="3">
        <v>8</v>
      </c>
      <c r="D104" s="3">
        <v>12</v>
      </c>
      <c r="E104" s="3">
        <v>5</v>
      </c>
      <c r="F104" s="3">
        <v>7</v>
      </c>
      <c r="G104" s="3"/>
      <c r="H104">
        <f t="shared" si="28"/>
        <v>49</v>
      </c>
      <c r="J104" t="s">
        <v>292</v>
      </c>
    </row>
    <row r="105" spans="1:8" ht="15">
      <c r="A105" s="1" t="s">
        <v>125</v>
      </c>
      <c r="B105" s="3">
        <v>2</v>
      </c>
      <c r="C105" s="3">
        <v>0</v>
      </c>
      <c r="D105" s="3">
        <v>4</v>
      </c>
      <c r="E105" s="3">
        <v>2</v>
      </c>
      <c r="F105" s="3">
        <v>5</v>
      </c>
      <c r="G105" s="3"/>
      <c r="H105">
        <f t="shared" si="28"/>
        <v>13</v>
      </c>
    </row>
    <row r="106" spans="1:8" ht="15">
      <c r="A106" s="1" t="s">
        <v>128</v>
      </c>
      <c r="B106" s="3">
        <v>4</v>
      </c>
      <c r="C106" s="3">
        <v>8</v>
      </c>
      <c r="D106" s="3">
        <v>6</v>
      </c>
      <c r="E106" s="3">
        <v>6</v>
      </c>
      <c r="F106" s="3">
        <v>14</v>
      </c>
      <c r="G106" s="3"/>
      <c r="H106">
        <f t="shared" si="28"/>
        <v>38</v>
      </c>
    </row>
    <row r="107" spans="1:8" ht="15">
      <c r="A107" s="1" t="s">
        <v>130</v>
      </c>
      <c r="B107" s="6">
        <v>4</v>
      </c>
      <c r="C107" s="3">
        <v>0</v>
      </c>
      <c r="D107" s="3">
        <v>0</v>
      </c>
      <c r="E107" s="3">
        <v>5</v>
      </c>
      <c r="F107" s="3">
        <v>0</v>
      </c>
      <c r="G107" s="3"/>
      <c r="H107">
        <f t="shared" si="28"/>
        <v>9</v>
      </c>
    </row>
    <row r="108" spans="1:10" ht="15">
      <c r="A108" s="1" t="s">
        <v>293</v>
      </c>
      <c r="B108" s="3">
        <v>17</v>
      </c>
      <c r="C108" s="3">
        <v>6</v>
      </c>
      <c r="D108" s="3">
        <v>10</v>
      </c>
      <c r="E108" s="3">
        <v>1</v>
      </c>
      <c r="F108" s="3">
        <v>8</v>
      </c>
      <c r="G108" s="3"/>
      <c r="H108">
        <f t="shared" si="28"/>
        <v>42</v>
      </c>
      <c r="J108" t="s">
        <v>291</v>
      </c>
    </row>
    <row r="109" spans="1:8" ht="15">
      <c r="A109" s="1" t="s">
        <v>138</v>
      </c>
      <c r="B109" s="3">
        <v>6</v>
      </c>
      <c r="C109" s="3">
        <v>4</v>
      </c>
      <c r="D109" s="3">
        <v>9</v>
      </c>
      <c r="E109" s="3">
        <v>3</v>
      </c>
      <c r="F109" s="3">
        <v>5</v>
      </c>
      <c r="G109" s="3"/>
      <c r="H109">
        <f t="shared" si="28"/>
        <v>27</v>
      </c>
    </row>
    <row r="110" spans="1:8" ht="15">
      <c r="A110" s="3" t="s">
        <v>31</v>
      </c>
      <c r="B110" s="1">
        <f aca="true" t="shared" si="29" ref="B110:G110">SUM(B99:B109)</f>
        <v>99</v>
      </c>
      <c r="C110" s="1">
        <f t="shared" si="29"/>
        <v>39</v>
      </c>
      <c r="D110" s="1">
        <f t="shared" si="29"/>
        <v>78</v>
      </c>
      <c r="E110" s="1">
        <f>SUM(E99:E109)</f>
        <v>50</v>
      </c>
      <c r="F110" s="1">
        <f>SUM(F99:F109)</f>
        <v>69</v>
      </c>
      <c r="G110" s="1">
        <f t="shared" si="29"/>
        <v>0</v>
      </c>
      <c r="H110" s="14">
        <f t="shared" si="28"/>
        <v>335</v>
      </c>
    </row>
    <row r="111" spans="1:8" ht="15">
      <c r="A111" s="3" t="s">
        <v>316</v>
      </c>
      <c r="B111" s="1">
        <f aca="true" t="shared" si="30" ref="B111:H111">SUM(B99:B109)/11</f>
        <v>9</v>
      </c>
      <c r="C111" s="1">
        <f t="shared" si="30"/>
        <v>3.5454545454545454</v>
      </c>
      <c r="D111" s="1">
        <f t="shared" si="30"/>
        <v>7.090909090909091</v>
      </c>
      <c r="E111" s="1">
        <f t="shared" si="30"/>
        <v>4.545454545454546</v>
      </c>
      <c r="F111" s="1">
        <f t="shared" si="30"/>
        <v>6.2727272727272725</v>
      </c>
      <c r="G111" s="1">
        <f t="shared" si="30"/>
        <v>0</v>
      </c>
      <c r="H111" s="1">
        <f t="shared" si="30"/>
        <v>30.454545454545453</v>
      </c>
    </row>
    <row r="112" spans="1:8" ht="15">
      <c r="A112" s="3" t="s">
        <v>281</v>
      </c>
      <c r="B112" s="1">
        <f>MAX(B99:B109)</f>
        <v>17</v>
      </c>
      <c r="C112" s="1">
        <f aca="true" t="shared" si="31" ref="C112:H112">MAX(C99:C109)</f>
        <v>8</v>
      </c>
      <c r="D112" s="1">
        <f t="shared" si="31"/>
        <v>12</v>
      </c>
      <c r="E112" s="1">
        <f t="shared" si="31"/>
        <v>8</v>
      </c>
      <c r="F112" s="1">
        <f t="shared" si="31"/>
        <v>14</v>
      </c>
      <c r="G112" s="1">
        <f t="shared" si="31"/>
        <v>0</v>
      </c>
      <c r="H112" s="1">
        <f t="shared" si="31"/>
        <v>49</v>
      </c>
    </row>
    <row r="113" spans="1:8" ht="15">
      <c r="A113" s="3" t="s">
        <v>282</v>
      </c>
      <c r="B113" s="1">
        <f>MIN(B99:B109)</f>
        <v>2</v>
      </c>
      <c r="C113" s="1">
        <f aca="true" t="shared" si="32" ref="C113:H113">MIN(C99:C109)</f>
        <v>0</v>
      </c>
      <c r="D113" s="1">
        <f t="shared" si="32"/>
        <v>0</v>
      </c>
      <c r="E113" s="1">
        <f t="shared" si="32"/>
        <v>1</v>
      </c>
      <c r="F113" s="1">
        <f t="shared" si="32"/>
        <v>0</v>
      </c>
      <c r="G113" s="1">
        <f t="shared" si="32"/>
        <v>0</v>
      </c>
      <c r="H113" s="1">
        <f t="shared" si="32"/>
        <v>9</v>
      </c>
    </row>
    <row r="114" spans="1:8" ht="15">
      <c r="A114" s="3" t="s">
        <v>315</v>
      </c>
      <c r="B114" s="1">
        <f>COUNTIF(B99:B109,"&gt;0")</f>
        <v>11</v>
      </c>
      <c r="C114" s="1">
        <f aca="true" t="shared" si="33" ref="C114:H114">COUNTIF(C99:C109,"&gt;0")</f>
        <v>7</v>
      </c>
      <c r="D114" s="1">
        <f t="shared" si="33"/>
        <v>10</v>
      </c>
      <c r="E114" s="1">
        <f t="shared" si="33"/>
        <v>11</v>
      </c>
      <c r="F114" s="1">
        <f t="shared" si="33"/>
        <v>10</v>
      </c>
      <c r="G114" s="1">
        <f t="shared" si="33"/>
        <v>0</v>
      </c>
      <c r="H114" s="1">
        <f t="shared" si="33"/>
        <v>11</v>
      </c>
    </row>
    <row r="115" spans="1:8" ht="15">
      <c r="A115" s="3" t="s">
        <v>317</v>
      </c>
      <c r="B115" s="1">
        <f>B110/B114</f>
        <v>9</v>
      </c>
      <c r="C115" s="1">
        <f aca="true" t="shared" si="34" ref="C115:H115">C110/C114</f>
        <v>5.571428571428571</v>
      </c>
      <c r="D115" s="1">
        <f t="shared" si="34"/>
        <v>7.8</v>
      </c>
      <c r="E115" s="1">
        <f t="shared" si="34"/>
        <v>4.545454545454546</v>
      </c>
      <c r="F115" s="1">
        <f t="shared" si="34"/>
        <v>6.9</v>
      </c>
      <c r="G115" s="1" t="e">
        <f t="shared" si="34"/>
        <v>#DIV/0!</v>
      </c>
      <c r="H115" s="1">
        <f t="shared" si="34"/>
        <v>30.454545454545453</v>
      </c>
    </row>
    <row r="116" spans="1:8" ht="15">
      <c r="A116" s="3"/>
      <c r="B116" s="1"/>
      <c r="C116" s="1"/>
      <c r="D116" s="1"/>
      <c r="E116" s="1"/>
      <c r="F116" s="1"/>
      <c r="G116" s="1"/>
      <c r="H116" s="1"/>
    </row>
    <row r="117" spans="1:8" ht="15">
      <c r="A117" s="3" t="s">
        <v>301</v>
      </c>
      <c r="B117" s="1"/>
      <c r="C117" s="1"/>
      <c r="D117" s="1"/>
      <c r="E117" s="1"/>
      <c r="F117" s="1"/>
      <c r="G117" s="1"/>
      <c r="H117" s="1"/>
    </row>
    <row r="118" spans="1:8" ht="15">
      <c r="A118" s="16" t="s">
        <v>302</v>
      </c>
      <c r="B118" s="17" t="s">
        <v>143</v>
      </c>
      <c r="C118" s="17" t="s">
        <v>144</v>
      </c>
      <c r="D118" s="18" t="s">
        <v>180</v>
      </c>
      <c r="E118" s="18" t="s">
        <v>219</v>
      </c>
      <c r="F118" s="18" t="s">
        <v>277</v>
      </c>
      <c r="G118" s="18" t="s">
        <v>278</v>
      </c>
      <c r="H118" s="16" t="s">
        <v>31</v>
      </c>
    </row>
    <row r="119" spans="1:8" ht="15">
      <c r="A119" s="19" t="s">
        <v>300</v>
      </c>
      <c r="B119" s="1">
        <v>52</v>
      </c>
      <c r="C119" s="1">
        <v>86</v>
      </c>
      <c r="D119" s="1">
        <v>59</v>
      </c>
      <c r="E119" s="1">
        <v>45</v>
      </c>
      <c r="F119" s="1">
        <v>17</v>
      </c>
      <c r="G119" s="1">
        <v>26</v>
      </c>
      <c r="H119" s="20">
        <v>285</v>
      </c>
    </row>
    <row r="120" spans="1:8" ht="15">
      <c r="A120" s="19" t="s">
        <v>299</v>
      </c>
      <c r="B120" s="1">
        <v>156</v>
      </c>
      <c r="C120" s="1">
        <v>185</v>
      </c>
      <c r="D120" s="1">
        <v>133</v>
      </c>
      <c r="E120" s="1">
        <v>139</v>
      </c>
      <c r="F120" s="1">
        <v>67</v>
      </c>
      <c r="G120" s="3">
        <v>107</v>
      </c>
      <c r="H120" s="20">
        <v>680</v>
      </c>
    </row>
    <row r="121" spans="1:10" ht="15">
      <c r="A121" s="19" t="s">
        <v>298</v>
      </c>
      <c r="B121" s="1">
        <v>256</v>
      </c>
      <c r="C121" s="1">
        <v>290</v>
      </c>
      <c r="D121" s="1">
        <v>228</v>
      </c>
      <c r="E121" s="1">
        <v>210</v>
      </c>
      <c r="F121" s="1">
        <v>80</v>
      </c>
      <c r="G121" s="1">
        <v>160</v>
      </c>
      <c r="H121" s="20">
        <v>968</v>
      </c>
      <c r="J121" t="s">
        <v>327</v>
      </c>
    </row>
    <row r="122" spans="1:8" ht="15">
      <c r="A122" s="19" t="s">
        <v>297</v>
      </c>
      <c r="B122" s="3">
        <v>64</v>
      </c>
      <c r="C122" s="1">
        <v>28</v>
      </c>
      <c r="D122" s="1">
        <v>24</v>
      </c>
      <c r="E122" s="1">
        <v>9</v>
      </c>
      <c r="F122" s="1">
        <v>11</v>
      </c>
      <c r="G122" s="1">
        <v>0</v>
      </c>
      <c r="H122" s="20">
        <v>136</v>
      </c>
    </row>
    <row r="123" spans="1:8" ht="15">
      <c r="A123" s="21" t="s">
        <v>296</v>
      </c>
      <c r="B123" s="13">
        <v>99</v>
      </c>
      <c r="C123" s="12">
        <v>39</v>
      </c>
      <c r="D123" s="12">
        <v>78</v>
      </c>
      <c r="E123" s="12">
        <v>50</v>
      </c>
      <c r="F123" s="12">
        <v>69</v>
      </c>
      <c r="G123" s="12"/>
      <c r="H123" s="21">
        <v>354</v>
      </c>
    </row>
    <row r="124" spans="1:8" ht="15">
      <c r="A124" s="16" t="s">
        <v>31</v>
      </c>
      <c r="B124" s="17">
        <f aca="true" t="shared" si="35" ref="B124:H124">B20+B41+B72+B92+B110</f>
        <v>627</v>
      </c>
      <c r="C124" s="17">
        <f t="shared" si="35"/>
        <v>628</v>
      </c>
      <c r="D124" s="17">
        <f t="shared" si="35"/>
        <v>522</v>
      </c>
      <c r="E124" s="17">
        <f t="shared" si="35"/>
        <v>453</v>
      </c>
      <c r="F124" s="17">
        <f t="shared" si="35"/>
        <v>244</v>
      </c>
      <c r="G124" s="17">
        <f t="shared" si="35"/>
        <v>293</v>
      </c>
      <c r="H124" s="24">
        <f t="shared" si="35"/>
        <v>2511</v>
      </c>
    </row>
    <row r="125" spans="1:8" ht="15">
      <c r="A125" s="19" t="s">
        <v>280</v>
      </c>
      <c r="B125" s="1">
        <f>627/80</f>
        <v>7.8375</v>
      </c>
      <c r="C125" s="1">
        <f>628/80</f>
        <v>7.85</v>
      </c>
      <c r="D125" s="1">
        <f>522/80</f>
        <v>6.525</v>
      </c>
      <c r="E125" s="1">
        <f>472/80</f>
        <v>5.9</v>
      </c>
      <c r="F125" s="1">
        <f>244/80</f>
        <v>3.05</v>
      </c>
      <c r="G125" s="1">
        <f>186/80</f>
        <v>2.325</v>
      </c>
      <c r="H125" s="22">
        <f>2423/80</f>
        <v>30.2875</v>
      </c>
    </row>
    <row r="126" spans="1:8" ht="15">
      <c r="A126" s="19" t="s">
        <v>294</v>
      </c>
      <c r="B126" s="1">
        <f>MAX(B22,B43,B74,B94,B112)</f>
        <v>23</v>
      </c>
      <c r="C126" s="1">
        <f aca="true" t="shared" si="36" ref="C126:H126">MAX(C22,C43,C74,C94,C112)</f>
        <v>49</v>
      </c>
      <c r="D126" s="1">
        <f t="shared" si="36"/>
        <v>22</v>
      </c>
      <c r="E126" s="1">
        <f t="shared" si="36"/>
        <v>33</v>
      </c>
      <c r="F126" s="1">
        <f t="shared" si="36"/>
        <v>18</v>
      </c>
      <c r="G126" s="1">
        <f t="shared" si="36"/>
        <v>30</v>
      </c>
      <c r="H126" s="20">
        <f t="shared" si="36"/>
        <v>133</v>
      </c>
    </row>
    <row r="127" spans="1:8" ht="15">
      <c r="A127" s="23" t="s">
        <v>295</v>
      </c>
      <c r="B127" s="12">
        <f>MIN(B22,B43,B74,B94,B112)</f>
        <v>11</v>
      </c>
      <c r="C127" s="12">
        <f aca="true" t="shared" si="37" ref="C127:H127">MIN(C22,C43,C74,C94,C112)</f>
        <v>7</v>
      </c>
      <c r="D127" s="12">
        <f t="shared" si="37"/>
        <v>9</v>
      </c>
      <c r="E127" s="12">
        <f t="shared" si="37"/>
        <v>7</v>
      </c>
      <c r="F127" s="12">
        <f t="shared" si="37"/>
        <v>4</v>
      </c>
      <c r="G127" s="12">
        <f t="shared" si="37"/>
        <v>0</v>
      </c>
      <c r="H127" s="21">
        <f t="shared" si="37"/>
        <v>29</v>
      </c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30" ht="15">
      <c r="A130" t="s">
        <v>322</v>
      </c>
    </row>
    <row r="131" spans="1:13" ht="15">
      <c r="A131" s="16" t="s">
        <v>302</v>
      </c>
      <c r="B131" s="17" t="s">
        <v>143</v>
      </c>
      <c r="C131" s="17" t="s">
        <v>144</v>
      </c>
      <c r="D131" s="18" t="s">
        <v>180</v>
      </c>
      <c r="E131" s="18" t="s">
        <v>219</v>
      </c>
      <c r="F131" s="18" t="s">
        <v>277</v>
      </c>
      <c r="G131" s="18" t="s">
        <v>278</v>
      </c>
      <c r="H131" s="16" t="s">
        <v>324</v>
      </c>
      <c r="I131" s="28" t="s">
        <v>326</v>
      </c>
      <c r="J131" s="9"/>
      <c r="K131" s="3"/>
      <c r="M131" t="s">
        <v>323</v>
      </c>
    </row>
    <row r="132" spans="1:13" ht="15">
      <c r="A132" s="19" t="s">
        <v>300</v>
      </c>
      <c r="B132" s="1">
        <v>10</v>
      </c>
      <c r="C132" s="1">
        <v>13</v>
      </c>
      <c r="D132" s="1">
        <v>11</v>
      </c>
      <c r="E132" s="1">
        <v>12</v>
      </c>
      <c r="F132" s="1">
        <v>8</v>
      </c>
      <c r="G132" s="1">
        <v>6</v>
      </c>
      <c r="H132" s="20">
        <v>15</v>
      </c>
      <c r="I132" s="7">
        <v>18</v>
      </c>
      <c r="J132" s="31"/>
      <c r="K132" s="34"/>
      <c r="M132" s="3" t="s">
        <v>325</v>
      </c>
    </row>
    <row r="133" spans="1:13" ht="15">
      <c r="A133" s="19" t="s">
        <v>299</v>
      </c>
      <c r="B133" s="1">
        <v>13</v>
      </c>
      <c r="C133" s="1">
        <v>13</v>
      </c>
      <c r="D133" s="1">
        <v>11</v>
      </c>
      <c r="E133" s="1">
        <v>12</v>
      </c>
      <c r="F133" s="1">
        <v>12</v>
      </c>
      <c r="G133" s="1">
        <v>12</v>
      </c>
      <c r="H133" s="20">
        <v>14</v>
      </c>
      <c r="I133" s="7">
        <v>14</v>
      </c>
      <c r="J133" s="31"/>
      <c r="K133" s="34"/>
      <c r="M133" t="s">
        <v>331</v>
      </c>
    </row>
    <row r="134" spans="1:11" ht="15">
      <c r="A134" s="19" t="s">
        <v>298</v>
      </c>
      <c r="B134" s="1">
        <v>21</v>
      </c>
      <c r="C134" s="1">
        <v>23</v>
      </c>
      <c r="D134" s="1">
        <v>23</v>
      </c>
      <c r="E134" s="1">
        <v>22</v>
      </c>
      <c r="F134" s="1">
        <v>15</v>
      </c>
      <c r="G134" s="1">
        <v>18</v>
      </c>
      <c r="H134" s="20">
        <v>24</v>
      </c>
      <c r="I134" s="7">
        <v>24</v>
      </c>
      <c r="J134" s="31"/>
      <c r="K134" s="34"/>
    </row>
    <row r="135" spans="1:11" ht="15">
      <c r="A135" s="19" t="s">
        <v>297</v>
      </c>
      <c r="B135" s="3">
        <v>9</v>
      </c>
      <c r="C135" s="1">
        <v>8</v>
      </c>
      <c r="D135" s="1">
        <v>7</v>
      </c>
      <c r="E135" s="1">
        <v>3</v>
      </c>
      <c r="F135" s="1">
        <v>5</v>
      </c>
      <c r="G135" s="1">
        <v>0</v>
      </c>
      <c r="H135" s="20">
        <v>13</v>
      </c>
      <c r="I135" s="7">
        <v>13</v>
      </c>
      <c r="J135" s="31"/>
      <c r="K135" s="34"/>
    </row>
    <row r="136" spans="1:11" ht="15">
      <c r="A136" s="21" t="s">
        <v>296</v>
      </c>
      <c r="B136" s="13">
        <v>11</v>
      </c>
      <c r="C136" s="12">
        <v>7</v>
      </c>
      <c r="D136" s="12">
        <v>10</v>
      </c>
      <c r="E136" s="12">
        <v>11</v>
      </c>
      <c r="F136" s="12">
        <v>10</v>
      </c>
      <c r="G136" s="12"/>
      <c r="H136" s="21">
        <v>11</v>
      </c>
      <c r="I136" s="7">
        <v>11</v>
      </c>
      <c r="J136" s="31"/>
      <c r="K136" s="34"/>
    </row>
    <row r="137" spans="1:11" ht="15">
      <c r="A137" s="16" t="s">
        <v>31</v>
      </c>
      <c r="B137" s="17">
        <f>SUM(B132:B136)</f>
        <v>64</v>
      </c>
      <c r="C137" s="17">
        <f aca="true" t="shared" si="38" ref="C137:I137">SUM(C132:C136)</f>
        <v>64</v>
      </c>
      <c r="D137" s="17">
        <f t="shared" si="38"/>
        <v>62</v>
      </c>
      <c r="E137" s="17">
        <f t="shared" si="38"/>
        <v>60</v>
      </c>
      <c r="F137" s="17">
        <f t="shared" si="38"/>
        <v>50</v>
      </c>
      <c r="G137" s="17">
        <f t="shared" si="38"/>
        <v>36</v>
      </c>
      <c r="H137" s="27">
        <f t="shared" si="38"/>
        <v>77</v>
      </c>
      <c r="I137" s="17">
        <f t="shared" si="38"/>
        <v>80</v>
      </c>
      <c r="J137" s="7"/>
      <c r="K137" s="1"/>
    </row>
    <row r="138" spans="1:11" ht="15">
      <c r="A138" s="19" t="s">
        <v>328</v>
      </c>
      <c r="B138" s="1">
        <f>AVERAGE(B132:B136)</f>
        <v>12.8</v>
      </c>
      <c r="C138" s="1">
        <f>AVERAGE(C132:C136)</f>
        <v>12.8</v>
      </c>
      <c r="D138" s="1">
        <f aca="true" t="shared" si="39" ref="D138:I138">AVERAGE(D132:D136)</f>
        <v>12.4</v>
      </c>
      <c r="E138" s="1">
        <f t="shared" si="39"/>
        <v>12</v>
      </c>
      <c r="F138" s="1">
        <f t="shared" si="39"/>
        <v>10</v>
      </c>
      <c r="G138" s="1">
        <f t="shared" si="39"/>
        <v>9</v>
      </c>
      <c r="H138" s="30">
        <f t="shared" si="39"/>
        <v>15.4</v>
      </c>
      <c r="I138" s="33"/>
      <c r="J138" s="7"/>
      <c r="K138" s="1"/>
    </row>
    <row r="139" spans="1:11" ht="15">
      <c r="A139" s="19" t="s">
        <v>294</v>
      </c>
      <c r="B139" s="1">
        <f>MAX(B37,B58,B89,B109,B127)</f>
        <v>11</v>
      </c>
      <c r="C139" s="1">
        <f aca="true" t="shared" si="40" ref="C139:H139">MAX(C37,C58,C89,C109,C127)</f>
        <v>13</v>
      </c>
      <c r="D139" s="1">
        <f t="shared" si="40"/>
        <v>10</v>
      </c>
      <c r="E139" s="1">
        <f t="shared" si="40"/>
        <v>7</v>
      </c>
      <c r="F139" s="1">
        <f t="shared" si="40"/>
        <v>5</v>
      </c>
      <c r="G139" s="1">
        <f t="shared" si="40"/>
        <v>12</v>
      </c>
      <c r="H139" s="20">
        <f t="shared" si="40"/>
        <v>45</v>
      </c>
      <c r="I139" s="7"/>
      <c r="J139" s="7"/>
      <c r="K139" s="1"/>
    </row>
    <row r="140" spans="1:11" ht="15">
      <c r="A140" s="23" t="s">
        <v>295</v>
      </c>
      <c r="B140" s="12">
        <f>MIN(B37,B58,B89,B109,B127)</f>
        <v>6</v>
      </c>
      <c r="C140" s="12">
        <f aca="true" t="shared" si="41" ref="C140:H140">MIN(C37,C58,C89,C109,C127)</f>
        <v>1</v>
      </c>
      <c r="D140" s="12">
        <f t="shared" si="41"/>
        <v>0</v>
      </c>
      <c r="E140" s="12">
        <f t="shared" si="41"/>
        <v>0</v>
      </c>
      <c r="F140" s="12">
        <f t="shared" si="41"/>
        <v>0</v>
      </c>
      <c r="G140" s="12">
        <f t="shared" si="41"/>
        <v>0</v>
      </c>
      <c r="H140" s="21">
        <f t="shared" si="41"/>
        <v>10</v>
      </c>
      <c r="I140" s="29"/>
      <c r="J140" s="7"/>
      <c r="K140" s="1"/>
    </row>
    <row r="143" ht="15">
      <c r="A143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3">
      <selection activeCell="R32" sqref="R32"/>
    </sheetView>
  </sheetViews>
  <sheetFormatPr defaultColWidth="9.140625" defaultRowHeight="15"/>
  <cols>
    <col min="2" max="2" width="6.28125" style="0" customWidth="1"/>
    <col min="3" max="3" width="6.57421875" style="0" customWidth="1"/>
    <col min="4" max="4" width="6.140625" style="0" customWidth="1"/>
    <col min="5" max="5" width="6.28125" style="0" customWidth="1"/>
    <col min="6" max="7" width="6.140625" style="0" customWidth="1"/>
    <col min="10" max="10" width="10.57421875" style="0" customWidth="1"/>
  </cols>
  <sheetData>
    <row r="1" spans="2:14" ht="15">
      <c r="B1" t="s">
        <v>143</v>
      </c>
      <c r="C1" s="7" t="s">
        <v>144</v>
      </c>
      <c r="D1" t="s">
        <v>180</v>
      </c>
      <c r="E1" s="7" t="s">
        <v>219</v>
      </c>
      <c r="F1" s="7" t="s">
        <v>277</v>
      </c>
      <c r="G1" s="7" t="s">
        <v>278</v>
      </c>
      <c r="I1" t="s">
        <v>143</v>
      </c>
      <c r="J1" s="26" t="s">
        <v>144</v>
      </c>
      <c r="K1" t="s">
        <v>180</v>
      </c>
      <c r="L1" t="s">
        <v>219</v>
      </c>
      <c r="M1" t="s">
        <v>277</v>
      </c>
      <c r="N1" t="s">
        <v>278</v>
      </c>
    </row>
    <row r="2" spans="1:14" ht="15">
      <c r="A2" s="1" t="s">
        <v>4</v>
      </c>
      <c r="B2" s="1" t="s">
        <v>5</v>
      </c>
      <c r="C2" s="1" t="s">
        <v>5</v>
      </c>
      <c r="D2" s="1" t="s">
        <v>5</v>
      </c>
      <c r="E2" s="1" t="s">
        <v>5</v>
      </c>
      <c r="F2" s="1" t="s">
        <v>5</v>
      </c>
      <c r="G2" s="1" t="s">
        <v>5</v>
      </c>
      <c r="I2" t="s">
        <v>310</v>
      </c>
      <c r="J2" t="s">
        <v>309</v>
      </c>
      <c r="K2" t="s">
        <v>311</v>
      </c>
      <c r="L2" t="s">
        <v>312</v>
      </c>
      <c r="M2" t="s">
        <v>313</v>
      </c>
      <c r="N2" t="s">
        <v>314</v>
      </c>
    </row>
    <row r="3" spans="1:7" ht="15">
      <c r="A3" s="1" t="s">
        <v>7</v>
      </c>
      <c r="B3" s="1" t="s">
        <v>148</v>
      </c>
      <c r="C3" s="1" t="s">
        <v>5</v>
      </c>
      <c r="D3" s="1" t="s">
        <v>5</v>
      </c>
      <c r="E3" s="1" t="s">
        <v>5</v>
      </c>
      <c r="F3" s="1" t="s">
        <v>5</v>
      </c>
      <c r="G3" s="1" t="s">
        <v>59</v>
      </c>
    </row>
    <row r="4" spans="1:9" ht="15">
      <c r="A4" s="1" t="s">
        <v>11</v>
      </c>
      <c r="B4" s="3" t="s">
        <v>59</v>
      </c>
      <c r="C4" s="1" t="s">
        <v>5</v>
      </c>
      <c r="D4" s="1" t="s">
        <v>9</v>
      </c>
      <c r="E4" s="1" t="s">
        <v>148</v>
      </c>
      <c r="F4" s="1" t="s">
        <v>148</v>
      </c>
      <c r="G4" s="1" t="s">
        <v>148</v>
      </c>
      <c r="I4" t="s">
        <v>332</v>
      </c>
    </row>
    <row r="5" spans="1:9" ht="15">
      <c r="A5" s="1" t="s">
        <v>13</v>
      </c>
      <c r="B5" s="3" t="s">
        <v>9</v>
      </c>
      <c r="C5" s="1" t="s">
        <v>5</v>
      </c>
      <c r="D5" s="1" t="s">
        <v>9</v>
      </c>
      <c r="E5" s="1" t="s">
        <v>9</v>
      </c>
      <c r="F5" s="1" t="s">
        <v>5</v>
      </c>
      <c r="G5" s="1" t="s">
        <v>9</v>
      </c>
      <c r="I5" t="s">
        <v>333</v>
      </c>
    </row>
    <row r="6" spans="1:7" ht="15">
      <c r="A6" s="1" t="s">
        <v>14</v>
      </c>
      <c r="B6" s="1" t="s">
        <v>5</v>
      </c>
      <c r="C6" s="1" t="s">
        <v>5</v>
      </c>
      <c r="D6" s="1" t="s">
        <v>9</v>
      </c>
      <c r="E6" s="1" t="s">
        <v>5</v>
      </c>
      <c r="F6" s="1" t="s">
        <v>9</v>
      </c>
      <c r="G6" s="1" t="s">
        <v>9</v>
      </c>
    </row>
    <row r="7" spans="1:7" ht="15">
      <c r="A7" s="3" t="s">
        <v>15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</row>
    <row r="8" spans="1:7" ht="15">
      <c r="A8" s="1" t="s">
        <v>16</v>
      </c>
      <c r="B8" s="3" t="s">
        <v>9</v>
      </c>
      <c r="C8" s="3" t="s">
        <v>5</v>
      </c>
      <c r="D8" s="3" t="s">
        <v>59</v>
      </c>
      <c r="E8" s="3" t="s">
        <v>9</v>
      </c>
      <c r="F8" s="3" t="s">
        <v>148</v>
      </c>
      <c r="G8" s="3" t="s">
        <v>148</v>
      </c>
    </row>
    <row r="9" spans="1:7" ht="15">
      <c r="A9" s="1" t="s">
        <v>18</v>
      </c>
      <c r="B9" s="3" t="s">
        <v>148</v>
      </c>
      <c r="C9" s="3" t="s">
        <v>148</v>
      </c>
      <c r="D9" s="3" t="s">
        <v>148</v>
      </c>
      <c r="E9" s="3" t="s">
        <v>5</v>
      </c>
      <c r="F9" s="3" t="s">
        <v>9</v>
      </c>
      <c r="G9" s="3" t="s">
        <v>148</v>
      </c>
    </row>
    <row r="10" spans="1:7" ht="15">
      <c r="A10" s="1" t="s">
        <v>19</v>
      </c>
      <c r="B10" s="1" t="s">
        <v>5</v>
      </c>
      <c r="C10" s="1" t="s">
        <v>9</v>
      </c>
      <c r="D10" s="1" t="s">
        <v>59</v>
      </c>
      <c r="E10" s="1" t="s">
        <v>9</v>
      </c>
      <c r="F10" s="1" t="s">
        <v>148</v>
      </c>
      <c r="G10" s="3" t="s">
        <v>148</v>
      </c>
    </row>
    <row r="11" spans="1:7" ht="15">
      <c r="A11" s="1" t="s">
        <v>20</v>
      </c>
      <c r="B11" s="3" t="s">
        <v>148</v>
      </c>
      <c r="C11" s="3" t="s">
        <v>148</v>
      </c>
      <c r="D11" s="3" t="s">
        <v>148</v>
      </c>
      <c r="E11" s="3" t="s">
        <v>148</v>
      </c>
      <c r="F11" s="3" t="s">
        <v>148</v>
      </c>
      <c r="G11" s="3" t="s">
        <v>148</v>
      </c>
    </row>
    <row r="12" spans="1:7" ht="15">
      <c r="A12" s="1" t="s">
        <v>21</v>
      </c>
      <c r="B12" s="3" t="s">
        <v>148</v>
      </c>
      <c r="C12" s="3" t="s">
        <v>148</v>
      </c>
      <c r="D12" s="3" t="s">
        <v>148</v>
      </c>
      <c r="E12" s="3" t="s">
        <v>148</v>
      </c>
      <c r="F12" s="3" t="s">
        <v>148</v>
      </c>
      <c r="G12" s="3" t="s">
        <v>148</v>
      </c>
    </row>
    <row r="13" spans="1:7" ht="15">
      <c r="A13" s="1" t="s">
        <v>22</v>
      </c>
      <c r="B13" s="1" t="s">
        <v>5</v>
      </c>
      <c r="C13" s="1" t="s">
        <v>5</v>
      </c>
      <c r="D13" s="1" t="s">
        <v>5</v>
      </c>
      <c r="E13" s="1" t="s">
        <v>5</v>
      </c>
      <c r="F13" s="1" t="s">
        <v>9</v>
      </c>
      <c r="G13" s="3" t="s">
        <v>148</v>
      </c>
    </row>
    <row r="14" spans="1:7" ht="15">
      <c r="A14" s="1" t="s">
        <v>25</v>
      </c>
      <c r="B14" s="1" t="s">
        <v>5</v>
      </c>
      <c r="C14" s="1" t="s">
        <v>5</v>
      </c>
      <c r="D14" s="1" t="s">
        <v>5</v>
      </c>
      <c r="E14" s="1" t="s">
        <v>9</v>
      </c>
      <c r="F14" s="1" t="s">
        <v>148</v>
      </c>
      <c r="G14" s="3" t="s">
        <v>148</v>
      </c>
    </row>
    <row r="15" spans="1:7" ht="15">
      <c r="A15" s="1" t="s">
        <v>26</v>
      </c>
      <c r="B15" s="3" t="s">
        <v>5</v>
      </c>
      <c r="C15" s="3" t="s">
        <v>5</v>
      </c>
      <c r="D15" s="3" t="s">
        <v>9</v>
      </c>
      <c r="E15" s="3" t="s">
        <v>9</v>
      </c>
      <c r="F15" s="3" t="s">
        <v>5</v>
      </c>
      <c r="G15" s="3" t="s">
        <v>9</v>
      </c>
    </row>
    <row r="16" spans="1:7" ht="15">
      <c r="A16" s="1" t="s">
        <v>27</v>
      </c>
      <c r="B16" s="3" t="s">
        <v>9</v>
      </c>
      <c r="C16" s="3" t="s">
        <v>5</v>
      </c>
      <c r="D16" s="3" t="s">
        <v>5</v>
      </c>
      <c r="E16" s="3" t="s">
        <v>9</v>
      </c>
      <c r="F16" s="3" t="s">
        <v>9</v>
      </c>
      <c r="G16" s="3" t="s">
        <v>148</v>
      </c>
    </row>
    <row r="17" spans="1:7" ht="15">
      <c r="A17" s="1" t="s">
        <v>28</v>
      </c>
      <c r="B17" s="3" t="s">
        <v>148</v>
      </c>
      <c r="C17" s="3" t="s">
        <v>148</v>
      </c>
      <c r="D17" s="3" t="s">
        <v>148</v>
      </c>
      <c r="E17" s="3" t="s">
        <v>148</v>
      </c>
      <c r="F17" s="3" t="s">
        <v>148</v>
      </c>
      <c r="G17" s="3" t="s">
        <v>148</v>
      </c>
    </row>
    <row r="18" spans="1:7" ht="15">
      <c r="A18" s="1" t="s">
        <v>29</v>
      </c>
      <c r="B18" s="3" t="s">
        <v>59</v>
      </c>
      <c r="C18" s="3" t="s">
        <v>5</v>
      </c>
      <c r="D18" s="3" t="s">
        <v>9</v>
      </c>
      <c r="E18" s="3" t="s">
        <v>9</v>
      </c>
      <c r="F18" s="3" t="s">
        <v>148</v>
      </c>
      <c r="G18" s="3" t="s">
        <v>148</v>
      </c>
    </row>
    <row r="19" spans="1:7" ht="15">
      <c r="A19" s="1" t="s">
        <v>30</v>
      </c>
      <c r="B19" s="3" t="s">
        <v>5</v>
      </c>
      <c r="C19" s="3" t="s">
        <v>5</v>
      </c>
      <c r="D19" s="3" t="s">
        <v>9</v>
      </c>
      <c r="E19" s="3" t="s">
        <v>5</v>
      </c>
      <c r="F19" s="3" t="s">
        <v>9</v>
      </c>
      <c r="G19" s="3" t="s">
        <v>148</v>
      </c>
    </row>
    <row r="20" spans="1:7" ht="15">
      <c r="A20" s="3" t="s">
        <v>306</v>
      </c>
      <c r="B20" s="3">
        <f aca="true" t="shared" si="0" ref="B20:G20">COUNTIF(B2:B19,"OF")</f>
        <v>8</v>
      </c>
      <c r="C20" s="3">
        <f t="shared" si="0"/>
        <v>13</v>
      </c>
      <c r="D20" s="3">
        <f t="shared" si="0"/>
        <v>6</v>
      </c>
      <c r="E20" s="3">
        <f t="shared" si="0"/>
        <v>7</v>
      </c>
      <c r="F20" s="3">
        <f t="shared" si="0"/>
        <v>5</v>
      </c>
      <c r="G20" s="3">
        <f t="shared" si="0"/>
        <v>2</v>
      </c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 t="s">
        <v>32</v>
      </c>
      <c r="B22" s="1" t="s">
        <v>5</v>
      </c>
      <c r="C22" s="1" t="s">
        <v>5</v>
      </c>
      <c r="D22" s="3" t="s">
        <v>148</v>
      </c>
      <c r="E22" s="3" t="s">
        <v>148</v>
      </c>
      <c r="F22" s="3" t="s">
        <v>148</v>
      </c>
      <c r="G22" s="3" t="s">
        <v>148</v>
      </c>
    </row>
    <row r="23" spans="1:7" ht="15">
      <c r="A23" s="1" t="s">
        <v>33</v>
      </c>
      <c r="B23" s="1" t="s">
        <v>9</v>
      </c>
      <c r="C23" s="1" t="s">
        <v>5</v>
      </c>
      <c r="D23" s="1" t="s">
        <v>5</v>
      </c>
      <c r="E23" s="1" t="s">
        <v>5</v>
      </c>
      <c r="F23" s="1" t="s">
        <v>9</v>
      </c>
      <c r="G23" s="3" t="s">
        <v>148</v>
      </c>
    </row>
    <row r="24" spans="1:7" ht="15">
      <c r="A24" s="1" t="s">
        <v>36</v>
      </c>
      <c r="B24" s="1" t="s">
        <v>5</v>
      </c>
      <c r="C24" s="1" t="s">
        <v>5</v>
      </c>
      <c r="D24" s="1" t="s">
        <v>5</v>
      </c>
      <c r="E24" s="1" t="s">
        <v>5</v>
      </c>
      <c r="F24" s="1" t="s">
        <v>9</v>
      </c>
      <c r="G24" s="3" t="s">
        <v>9</v>
      </c>
    </row>
    <row r="25" spans="1:7" ht="15">
      <c r="A25" s="1" t="s">
        <v>37</v>
      </c>
      <c r="B25" s="1" t="s">
        <v>5</v>
      </c>
      <c r="C25" s="3" t="s">
        <v>5</v>
      </c>
      <c r="D25" s="3" t="s">
        <v>5</v>
      </c>
      <c r="E25" s="3" t="s">
        <v>5</v>
      </c>
      <c r="F25" s="3" t="s">
        <v>5</v>
      </c>
      <c r="G25" s="3" t="s">
        <v>9</v>
      </c>
    </row>
    <row r="26" spans="1:7" ht="15">
      <c r="A26" s="1" t="s">
        <v>38</v>
      </c>
      <c r="B26" s="3" t="s">
        <v>5</v>
      </c>
      <c r="C26" s="3" t="s">
        <v>5</v>
      </c>
      <c r="D26" s="3" t="s">
        <v>5</v>
      </c>
      <c r="E26" s="3" t="s">
        <v>9</v>
      </c>
      <c r="F26" s="3" t="s">
        <v>9</v>
      </c>
      <c r="G26" s="3" t="s">
        <v>9</v>
      </c>
    </row>
    <row r="27" spans="1:7" ht="15">
      <c r="A27" s="1" t="s">
        <v>40</v>
      </c>
      <c r="B27" s="3" t="s">
        <v>5</v>
      </c>
      <c r="C27" s="3" t="s">
        <v>5</v>
      </c>
      <c r="D27" s="3" t="s">
        <v>9</v>
      </c>
      <c r="E27" s="3" t="s">
        <v>9</v>
      </c>
      <c r="F27" s="3" t="s">
        <v>5</v>
      </c>
      <c r="G27" s="3" t="s">
        <v>9</v>
      </c>
    </row>
    <row r="28" spans="1:7" ht="15">
      <c r="A28" s="1" t="s">
        <v>41</v>
      </c>
      <c r="B28" s="3" t="s">
        <v>5</v>
      </c>
      <c r="C28" s="3" t="s">
        <v>5</v>
      </c>
      <c r="D28" s="3" t="s">
        <v>5</v>
      </c>
      <c r="E28" s="3" t="s">
        <v>5</v>
      </c>
      <c r="F28" s="3" t="s">
        <v>5</v>
      </c>
      <c r="G28" s="3" t="s">
        <v>5</v>
      </c>
    </row>
    <row r="29" spans="1:7" ht="15">
      <c r="A29" s="1" t="s">
        <v>42</v>
      </c>
      <c r="B29" s="3" t="s">
        <v>9</v>
      </c>
      <c r="C29" s="3" t="s">
        <v>5</v>
      </c>
      <c r="D29" s="3" t="s">
        <v>5</v>
      </c>
      <c r="E29" s="3" t="s">
        <v>5</v>
      </c>
      <c r="F29" s="3" t="s">
        <v>9</v>
      </c>
      <c r="G29" s="3" t="s">
        <v>9</v>
      </c>
    </row>
    <row r="30" spans="1:7" ht="15">
      <c r="A30" s="1" t="s">
        <v>44</v>
      </c>
      <c r="B30" s="3" t="s">
        <v>5</v>
      </c>
      <c r="C30" s="3" t="s">
        <v>5</v>
      </c>
      <c r="D30" s="3" t="s">
        <v>5</v>
      </c>
      <c r="E30" s="3" t="s">
        <v>5</v>
      </c>
      <c r="F30" s="3" t="s">
        <v>5</v>
      </c>
      <c r="G30" s="3" t="s">
        <v>5</v>
      </c>
    </row>
    <row r="31" spans="1:7" ht="15">
      <c r="A31" s="1" t="s">
        <v>45</v>
      </c>
      <c r="B31" s="3" t="s">
        <v>5</v>
      </c>
      <c r="C31" s="3" t="s">
        <v>5</v>
      </c>
      <c r="D31" s="3" t="s">
        <v>5</v>
      </c>
      <c r="E31" s="3" t="s">
        <v>5</v>
      </c>
      <c r="F31" s="3" t="s">
        <v>5</v>
      </c>
      <c r="G31" s="3" t="s">
        <v>5</v>
      </c>
    </row>
    <row r="32" spans="1:7" ht="15">
      <c r="A32" s="1" t="s">
        <v>46</v>
      </c>
      <c r="B32" s="3" t="s">
        <v>5</v>
      </c>
      <c r="C32" s="3" t="s">
        <v>5</v>
      </c>
      <c r="D32" s="3" t="s">
        <v>9</v>
      </c>
      <c r="E32" s="3" t="s">
        <v>9</v>
      </c>
      <c r="F32" s="3" t="s">
        <v>9</v>
      </c>
      <c r="G32" s="3" t="s">
        <v>5</v>
      </c>
    </row>
    <row r="33" spans="1:7" ht="15">
      <c r="A33" s="1" t="s">
        <v>48</v>
      </c>
      <c r="B33" s="3" t="s">
        <v>5</v>
      </c>
      <c r="C33" s="3" t="s">
        <v>5</v>
      </c>
      <c r="D33" s="3" t="s">
        <v>5</v>
      </c>
      <c r="E33" s="3" t="s">
        <v>5</v>
      </c>
      <c r="F33" s="3" t="s">
        <v>9</v>
      </c>
      <c r="G33" s="3" t="s">
        <v>9</v>
      </c>
    </row>
    <row r="34" spans="1:7" ht="15">
      <c r="A34" s="1" t="s">
        <v>49</v>
      </c>
      <c r="B34" s="3" t="s">
        <v>5</v>
      </c>
      <c r="C34" s="3" t="s">
        <v>5</v>
      </c>
      <c r="D34" s="3" t="s">
        <v>5</v>
      </c>
      <c r="E34" s="3" t="s">
        <v>5</v>
      </c>
      <c r="F34" s="3" t="s">
        <v>5</v>
      </c>
      <c r="G34" s="3" t="s">
        <v>5</v>
      </c>
    </row>
    <row r="35" spans="1:7" ht="15">
      <c r="A35" s="1" t="s">
        <v>50</v>
      </c>
      <c r="B35" s="3" t="s">
        <v>59</v>
      </c>
      <c r="C35" s="3" t="s">
        <v>9</v>
      </c>
      <c r="D35" s="3" t="s">
        <v>9</v>
      </c>
      <c r="E35" s="3" t="s">
        <v>5</v>
      </c>
      <c r="F35" s="3" t="s">
        <v>5</v>
      </c>
      <c r="G35" s="3" t="s">
        <v>9</v>
      </c>
    </row>
    <row r="36" spans="1:9" ht="15">
      <c r="A36" s="3" t="s">
        <v>306</v>
      </c>
      <c r="B36" s="1">
        <f aca="true" t="shared" si="1" ref="B36:G36">COUNTIF(B22:B35,"OF")</f>
        <v>11</v>
      </c>
      <c r="C36" s="1">
        <f t="shared" si="1"/>
        <v>13</v>
      </c>
      <c r="D36" s="1">
        <f t="shared" si="1"/>
        <v>10</v>
      </c>
      <c r="E36" s="1">
        <f t="shared" si="1"/>
        <v>10</v>
      </c>
      <c r="F36" s="1">
        <f t="shared" si="1"/>
        <v>7</v>
      </c>
      <c r="G36" s="1">
        <f t="shared" si="1"/>
        <v>5</v>
      </c>
      <c r="I36" t="s">
        <v>3</v>
      </c>
    </row>
    <row r="37" spans="1:9" ht="15">
      <c r="A37" s="1"/>
      <c r="B37" s="1"/>
      <c r="C37" s="1"/>
      <c r="D37" s="1"/>
      <c r="E37" s="1"/>
      <c r="F37" s="1"/>
      <c r="G37" s="1"/>
      <c r="I37" t="s">
        <v>303</v>
      </c>
    </row>
    <row r="38" spans="1:7" ht="15">
      <c r="A38" s="1" t="s">
        <v>51</v>
      </c>
      <c r="B38" s="1" t="s">
        <v>5</v>
      </c>
      <c r="C38" s="1" t="s">
        <v>5</v>
      </c>
      <c r="D38" s="1" t="s">
        <v>5</v>
      </c>
      <c r="E38" s="1" t="s">
        <v>5</v>
      </c>
      <c r="F38" s="1" t="s">
        <v>5</v>
      </c>
      <c r="G38" s="1" t="s">
        <v>5</v>
      </c>
    </row>
    <row r="39" spans="1:9" ht="15">
      <c r="A39" s="1" t="s">
        <v>53</v>
      </c>
      <c r="B39" s="1" t="s">
        <v>5</v>
      </c>
      <c r="C39" s="1" t="s">
        <v>5</v>
      </c>
      <c r="D39" s="1" t="s">
        <v>5</v>
      </c>
      <c r="E39" s="1" t="s">
        <v>9</v>
      </c>
      <c r="F39" s="1" t="s">
        <v>9</v>
      </c>
      <c r="G39" s="1" t="s">
        <v>148</v>
      </c>
      <c r="I39" t="s">
        <v>308</v>
      </c>
    </row>
    <row r="40" spans="1:9" ht="15">
      <c r="A40" s="1" t="s">
        <v>54</v>
      </c>
      <c r="B40" s="1" t="s">
        <v>5</v>
      </c>
      <c r="C40" s="1" t="s">
        <v>5</v>
      </c>
      <c r="D40" s="1" t="s">
        <v>5</v>
      </c>
      <c r="E40" s="1" t="s">
        <v>5</v>
      </c>
      <c r="F40" s="1" t="s">
        <v>5</v>
      </c>
      <c r="G40" s="1" t="s">
        <v>5</v>
      </c>
      <c r="I40" s="3" t="s">
        <v>305</v>
      </c>
    </row>
    <row r="41" spans="1:9" ht="15">
      <c r="A41" s="1" t="s">
        <v>56</v>
      </c>
      <c r="B41" s="3" t="s">
        <v>5</v>
      </c>
      <c r="C41" s="3" t="s">
        <v>5</v>
      </c>
      <c r="D41" s="3" t="s">
        <v>5</v>
      </c>
      <c r="E41" s="3" t="s">
        <v>5</v>
      </c>
      <c r="F41" s="3" t="s">
        <v>5</v>
      </c>
      <c r="G41" s="3" t="s">
        <v>5</v>
      </c>
      <c r="I41" s="3" t="s">
        <v>304</v>
      </c>
    </row>
    <row r="42" spans="1:7" ht="15">
      <c r="A42" s="1" t="s">
        <v>57</v>
      </c>
      <c r="B42" s="3" t="s">
        <v>5</v>
      </c>
      <c r="C42" s="3" t="s">
        <v>5</v>
      </c>
      <c r="D42" s="3" t="s">
        <v>9</v>
      </c>
      <c r="E42" s="3" t="s">
        <v>5</v>
      </c>
      <c r="F42" s="3" t="s">
        <v>5</v>
      </c>
      <c r="G42" s="3" t="s">
        <v>9</v>
      </c>
    </row>
    <row r="43" spans="1:7" ht="15">
      <c r="A43" s="1" t="s">
        <v>58</v>
      </c>
      <c r="B43" s="3" t="s">
        <v>5</v>
      </c>
      <c r="C43" s="3" t="s">
        <v>5</v>
      </c>
      <c r="D43" s="3" t="s">
        <v>5</v>
      </c>
      <c r="E43" s="3" t="s">
        <v>5</v>
      </c>
      <c r="F43" s="3" t="s">
        <v>9</v>
      </c>
      <c r="G43" s="3" t="s">
        <v>5</v>
      </c>
    </row>
    <row r="44" spans="1:7" ht="15">
      <c r="A44" s="1" t="s">
        <v>60</v>
      </c>
      <c r="B44" s="3" t="s">
        <v>5</v>
      </c>
      <c r="C44" s="3" t="s">
        <v>5</v>
      </c>
      <c r="D44" s="3" t="s">
        <v>5</v>
      </c>
      <c r="E44" s="3" t="s">
        <v>9</v>
      </c>
      <c r="F44" s="3" t="s">
        <v>9</v>
      </c>
      <c r="G44" s="3" t="s">
        <v>5</v>
      </c>
    </row>
    <row r="45" spans="1:7" ht="15">
      <c r="A45" s="1" t="s">
        <v>62</v>
      </c>
      <c r="B45" s="3" t="s">
        <v>5</v>
      </c>
      <c r="C45" s="3" t="s">
        <v>5</v>
      </c>
      <c r="D45" s="3" t="s">
        <v>5</v>
      </c>
      <c r="E45" s="3" t="s">
        <v>5</v>
      </c>
      <c r="F45" s="3" t="s">
        <v>5</v>
      </c>
      <c r="G45" s="3" t="s">
        <v>5</v>
      </c>
    </row>
    <row r="46" spans="1:7" ht="15">
      <c r="A46" s="1" t="s">
        <v>66</v>
      </c>
      <c r="B46" s="3" t="s">
        <v>5</v>
      </c>
      <c r="C46" s="3" t="s">
        <v>5</v>
      </c>
      <c r="D46" s="3" t="s">
        <v>5</v>
      </c>
      <c r="E46" s="3" t="s">
        <v>5</v>
      </c>
      <c r="F46" s="3" t="s">
        <v>9</v>
      </c>
      <c r="G46" s="3" t="s">
        <v>5</v>
      </c>
    </row>
    <row r="47" spans="1:7" ht="15">
      <c r="A47" s="1" t="s">
        <v>68</v>
      </c>
      <c r="B47" s="3" t="s">
        <v>5</v>
      </c>
      <c r="C47" s="3" t="s">
        <v>5</v>
      </c>
      <c r="D47" s="3" t="s">
        <v>5</v>
      </c>
      <c r="E47" s="3" t="s">
        <v>5</v>
      </c>
      <c r="F47" s="3" t="s">
        <v>5</v>
      </c>
      <c r="G47" s="3" t="s">
        <v>5</v>
      </c>
    </row>
    <row r="48" spans="1:7" ht="15">
      <c r="A48" s="1" t="s">
        <v>69</v>
      </c>
      <c r="B48" s="3" t="s">
        <v>5</v>
      </c>
      <c r="C48" s="3" t="s">
        <v>5</v>
      </c>
      <c r="D48" s="3" t="s">
        <v>5</v>
      </c>
      <c r="E48" s="3" t="s">
        <v>9</v>
      </c>
      <c r="F48" s="3" t="s">
        <v>148</v>
      </c>
      <c r="G48" s="3" t="s">
        <v>148</v>
      </c>
    </row>
    <row r="49" spans="1:7" ht="15">
      <c r="A49" s="1" t="s">
        <v>70</v>
      </c>
      <c r="B49" s="3" t="s">
        <v>5</v>
      </c>
      <c r="C49" s="3" t="s">
        <v>5</v>
      </c>
      <c r="D49" s="3" t="s">
        <v>5</v>
      </c>
      <c r="E49" s="3" t="s">
        <v>9</v>
      </c>
      <c r="F49" s="3" t="s">
        <v>9</v>
      </c>
      <c r="G49" s="3" t="s">
        <v>9</v>
      </c>
    </row>
    <row r="50" spans="1:7" ht="15">
      <c r="A50" s="1" t="s">
        <v>72</v>
      </c>
      <c r="B50" s="3" t="s">
        <v>73</v>
      </c>
      <c r="C50" s="3" t="s">
        <v>9</v>
      </c>
      <c r="D50" s="3" t="s">
        <v>5</v>
      </c>
      <c r="E50" s="3" t="s">
        <v>5</v>
      </c>
      <c r="F50" s="3" t="s">
        <v>5</v>
      </c>
      <c r="G50" s="3" t="s">
        <v>5</v>
      </c>
    </row>
    <row r="51" spans="1:7" ht="15">
      <c r="A51" s="1" t="s">
        <v>75</v>
      </c>
      <c r="B51" s="3" t="s">
        <v>5</v>
      </c>
      <c r="C51" s="3" t="s">
        <v>5</v>
      </c>
      <c r="D51" s="3" t="s">
        <v>5</v>
      </c>
      <c r="E51" s="3" t="s">
        <v>5</v>
      </c>
      <c r="F51" s="3" t="s">
        <v>5</v>
      </c>
      <c r="G51" s="3" t="s">
        <v>5</v>
      </c>
    </row>
    <row r="52" spans="1:7" ht="15">
      <c r="A52" s="1" t="s">
        <v>77</v>
      </c>
      <c r="B52" s="3" t="s">
        <v>5</v>
      </c>
      <c r="C52" s="3" t="s">
        <v>5</v>
      </c>
      <c r="D52" s="3" t="s">
        <v>5</v>
      </c>
      <c r="E52" s="3" t="s">
        <v>5</v>
      </c>
      <c r="F52" s="3" t="s">
        <v>5</v>
      </c>
      <c r="G52" s="3" t="s">
        <v>5</v>
      </c>
    </row>
    <row r="53" spans="1:7" ht="15">
      <c r="A53" s="1" t="s">
        <v>80</v>
      </c>
      <c r="B53" s="3" t="s">
        <v>5</v>
      </c>
      <c r="C53" s="3" t="s">
        <v>5</v>
      </c>
      <c r="D53" s="3" t="s">
        <v>5</v>
      </c>
      <c r="E53" s="3" t="s">
        <v>148</v>
      </c>
      <c r="F53" s="3" t="s">
        <v>148</v>
      </c>
      <c r="G53" s="3" t="s">
        <v>148</v>
      </c>
    </row>
    <row r="54" spans="1:7" ht="15">
      <c r="A54" s="1" t="s">
        <v>82</v>
      </c>
      <c r="B54" s="3" t="s">
        <v>5</v>
      </c>
      <c r="C54" s="3" t="s">
        <v>5</v>
      </c>
      <c r="D54" s="3" t="s">
        <v>5</v>
      </c>
      <c r="E54" s="3" t="s">
        <v>5</v>
      </c>
      <c r="F54" s="3" t="s">
        <v>9</v>
      </c>
      <c r="G54" s="3" t="s">
        <v>9</v>
      </c>
    </row>
    <row r="55" spans="1:7" ht="15">
      <c r="A55" s="1" t="s">
        <v>83</v>
      </c>
      <c r="B55" s="3" t="s">
        <v>5</v>
      </c>
      <c r="C55" s="3" t="s">
        <v>9</v>
      </c>
      <c r="D55" s="3" t="s">
        <v>9</v>
      </c>
      <c r="E55" s="3" t="s">
        <v>9</v>
      </c>
      <c r="F55" s="3" t="s">
        <v>5</v>
      </c>
      <c r="G55" s="3" t="s">
        <v>148</v>
      </c>
    </row>
    <row r="56" spans="1:7" ht="15">
      <c r="A56" s="1" t="s">
        <v>85</v>
      </c>
      <c r="B56" s="3" t="s">
        <v>5</v>
      </c>
      <c r="C56" s="3" t="s">
        <v>9</v>
      </c>
      <c r="D56" s="3" t="s">
        <v>5</v>
      </c>
      <c r="E56" s="3" t="s">
        <v>5</v>
      </c>
      <c r="F56" s="3" t="s">
        <v>5</v>
      </c>
      <c r="G56" s="3" t="s">
        <v>5</v>
      </c>
    </row>
    <row r="57" spans="1:7" ht="15">
      <c r="A57" s="1" t="s">
        <v>86</v>
      </c>
      <c r="B57" s="3" t="s">
        <v>59</v>
      </c>
      <c r="C57" s="3" t="s">
        <v>9</v>
      </c>
      <c r="D57" s="3" t="s">
        <v>5</v>
      </c>
      <c r="E57" s="3" t="s">
        <v>9</v>
      </c>
      <c r="F57" s="3" t="s">
        <v>148</v>
      </c>
      <c r="G57" s="3" t="s">
        <v>9</v>
      </c>
    </row>
    <row r="58" spans="1:7" ht="15">
      <c r="A58" s="1" t="s">
        <v>88</v>
      </c>
      <c r="B58" s="3" t="s">
        <v>5</v>
      </c>
      <c r="C58" s="3" t="s">
        <v>5</v>
      </c>
      <c r="D58" s="3" t="s">
        <v>5</v>
      </c>
      <c r="E58" s="3" t="s">
        <v>5</v>
      </c>
      <c r="F58" s="3" t="s">
        <v>9</v>
      </c>
      <c r="G58" s="3" t="s">
        <v>148</v>
      </c>
    </row>
    <row r="59" spans="1:7" ht="15">
      <c r="A59" s="1" t="s">
        <v>90</v>
      </c>
      <c r="B59" s="3" t="s">
        <v>5</v>
      </c>
      <c r="C59" s="3" t="s">
        <v>5</v>
      </c>
      <c r="D59" s="3" t="s">
        <v>5</v>
      </c>
      <c r="E59" s="3" t="s">
        <v>5</v>
      </c>
      <c r="F59" s="3" t="s">
        <v>5</v>
      </c>
      <c r="G59" s="3" t="s">
        <v>5</v>
      </c>
    </row>
    <row r="60" spans="1:7" ht="15">
      <c r="A60" s="1" t="s">
        <v>91</v>
      </c>
      <c r="B60" s="3" t="s">
        <v>5</v>
      </c>
      <c r="C60" s="3" t="s">
        <v>5</v>
      </c>
      <c r="D60" s="3" t="s">
        <v>5</v>
      </c>
      <c r="E60" s="3" t="s">
        <v>5</v>
      </c>
      <c r="F60" s="3" t="s">
        <v>5</v>
      </c>
      <c r="G60" s="3" t="s">
        <v>9</v>
      </c>
    </row>
    <row r="61" spans="1:7" ht="15">
      <c r="A61" s="1" t="s">
        <v>92</v>
      </c>
      <c r="B61" s="3" t="s">
        <v>5</v>
      </c>
      <c r="C61" s="3" t="s">
        <v>5</v>
      </c>
      <c r="D61" s="3" t="s">
        <v>5</v>
      </c>
      <c r="E61" s="3" t="s">
        <v>9</v>
      </c>
      <c r="F61" s="3" t="s">
        <v>148</v>
      </c>
      <c r="G61" s="3" t="s">
        <v>148</v>
      </c>
    </row>
    <row r="62" spans="1:7" ht="15">
      <c r="A62" s="3" t="s">
        <v>306</v>
      </c>
      <c r="B62" s="3">
        <f aca="true" t="shared" si="2" ref="B62:G62">COUNTIF(B38:B61,"OF")</f>
        <v>22</v>
      </c>
      <c r="C62" s="3">
        <f t="shared" si="2"/>
        <v>20</v>
      </c>
      <c r="D62" s="3">
        <f t="shared" si="2"/>
        <v>22</v>
      </c>
      <c r="E62" s="3">
        <f t="shared" si="2"/>
        <v>16</v>
      </c>
      <c r="F62" s="3">
        <f t="shared" si="2"/>
        <v>13</v>
      </c>
      <c r="G62" s="3">
        <f t="shared" si="2"/>
        <v>13</v>
      </c>
    </row>
    <row r="63" spans="1:7" ht="15">
      <c r="A63" s="1"/>
      <c r="B63" s="1"/>
      <c r="D63" s="1"/>
      <c r="E63" s="1"/>
      <c r="F63" s="1"/>
      <c r="G63" s="1"/>
    </row>
    <row r="64" spans="1:7" ht="15">
      <c r="A64" s="1" t="s">
        <v>93</v>
      </c>
      <c r="B64" s="3" t="s">
        <v>5</v>
      </c>
      <c r="C64" s="3" t="s">
        <v>5</v>
      </c>
      <c r="D64" s="3" t="s">
        <v>9</v>
      </c>
      <c r="E64" s="3" t="s">
        <v>9</v>
      </c>
      <c r="F64" s="6" t="s">
        <v>148</v>
      </c>
      <c r="G64" s="6"/>
    </row>
    <row r="65" spans="1:7" ht="15">
      <c r="A65" s="1" t="s">
        <v>94</v>
      </c>
      <c r="B65" s="3" t="s">
        <v>9</v>
      </c>
      <c r="C65" s="3" t="s">
        <v>9</v>
      </c>
      <c r="D65" s="3" t="s">
        <v>9</v>
      </c>
      <c r="E65" s="3" t="s">
        <v>9</v>
      </c>
      <c r="F65" s="6" t="s">
        <v>148</v>
      </c>
      <c r="G65" s="6"/>
    </row>
    <row r="66" spans="1:7" ht="15">
      <c r="A66" s="1" t="s">
        <v>98</v>
      </c>
      <c r="B66" s="3" t="s">
        <v>5</v>
      </c>
      <c r="C66" s="3" t="s">
        <v>59</v>
      </c>
      <c r="D66" s="3" t="s">
        <v>148</v>
      </c>
      <c r="E66" s="3" t="s">
        <v>9</v>
      </c>
      <c r="F66" s="3" t="s">
        <v>9</v>
      </c>
      <c r="G66" s="3"/>
    </row>
    <row r="67" spans="1:7" ht="15">
      <c r="A67" s="1" t="s">
        <v>99</v>
      </c>
      <c r="B67" s="3" t="s">
        <v>59</v>
      </c>
      <c r="C67" s="3" t="s">
        <v>5</v>
      </c>
      <c r="D67" s="3" t="s">
        <v>9</v>
      </c>
      <c r="E67" s="3" t="s">
        <v>9</v>
      </c>
      <c r="F67" s="6" t="s">
        <v>148</v>
      </c>
      <c r="G67" s="6"/>
    </row>
    <row r="68" spans="1:7" ht="15">
      <c r="A68" s="1" t="s">
        <v>100</v>
      </c>
      <c r="B68" s="3" t="s">
        <v>59</v>
      </c>
      <c r="C68" s="3" t="s">
        <v>9</v>
      </c>
      <c r="D68" s="3" t="s">
        <v>9</v>
      </c>
      <c r="E68" s="3" t="s">
        <v>9</v>
      </c>
      <c r="F68" s="3" t="s">
        <v>9</v>
      </c>
      <c r="G68" s="3"/>
    </row>
    <row r="69" spans="1:7" ht="15">
      <c r="A69" s="1" t="s">
        <v>101</v>
      </c>
      <c r="B69" s="3" t="s">
        <v>59</v>
      </c>
      <c r="C69" s="3" t="s">
        <v>9</v>
      </c>
      <c r="D69" s="3" t="s">
        <v>9</v>
      </c>
      <c r="E69" s="3" t="s">
        <v>148</v>
      </c>
      <c r="F69" s="3" t="s">
        <v>9</v>
      </c>
      <c r="G69" s="3"/>
    </row>
    <row r="70" spans="1:7" ht="15">
      <c r="A70" s="1" t="s">
        <v>102</v>
      </c>
      <c r="B70" s="3" t="s">
        <v>5</v>
      </c>
      <c r="C70" s="3" t="s">
        <v>5</v>
      </c>
      <c r="D70" s="3" t="s">
        <v>148</v>
      </c>
      <c r="E70" s="3" t="s">
        <v>148</v>
      </c>
      <c r="F70" s="6" t="s">
        <v>148</v>
      </c>
      <c r="G70" s="6"/>
    </row>
    <row r="71" spans="1:7" ht="15">
      <c r="A71" s="1" t="s">
        <v>104</v>
      </c>
      <c r="B71" s="3" t="s">
        <v>5</v>
      </c>
      <c r="C71" s="3" t="s">
        <v>9</v>
      </c>
      <c r="D71" s="3" t="s">
        <v>148</v>
      </c>
      <c r="E71" s="6" t="s">
        <v>59</v>
      </c>
      <c r="F71" s="3" t="s">
        <v>9</v>
      </c>
      <c r="G71" s="3"/>
    </row>
    <row r="72" spans="1:7" ht="15">
      <c r="A72" s="1" t="s">
        <v>105</v>
      </c>
      <c r="B72" s="3" t="s">
        <v>9</v>
      </c>
      <c r="C72" s="3" t="s">
        <v>9</v>
      </c>
      <c r="D72" s="3" t="s">
        <v>148</v>
      </c>
      <c r="E72" s="3" t="s">
        <v>9</v>
      </c>
      <c r="F72" s="6" t="s">
        <v>148</v>
      </c>
      <c r="G72" s="6"/>
    </row>
    <row r="73" spans="1:7" ht="15">
      <c r="A73" s="1" t="s">
        <v>107</v>
      </c>
      <c r="B73" s="3" t="s">
        <v>5</v>
      </c>
      <c r="C73" s="3" t="s">
        <v>9</v>
      </c>
      <c r="D73" s="3" t="s">
        <v>9</v>
      </c>
      <c r="E73" s="3" t="s">
        <v>9</v>
      </c>
      <c r="F73" s="3" t="s">
        <v>9</v>
      </c>
      <c r="G73" s="3"/>
    </row>
    <row r="74" spans="1:7" ht="15">
      <c r="A74" s="1" t="s">
        <v>109</v>
      </c>
      <c r="B74" s="3" t="s">
        <v>5</v>
      </c>
      <c r="C74" s="3" t="s">
        <v>9</v>
      </c>
      <c r="D74" s="3" t="s">
        <v>148</v>
      </c>
      <c r="E74" s="3" t="s">
        <v>9</v>
      </c>
      <c r="F74" s="6" t="s">
        <v>148</v>
      </c>
      <c r="G74" s="6"/>
    </row>
    <row r="75" spans="1:7" ht="15">
      <c r="A75" s="1" t="s">
        <v>111</v>
      </c>
      <c r="B75" s="3" t="s">
        <v>5</v>
      </c>
      <c r="C75" s="3" t="s">
        <v>9</v>
      </c>
      <c r="D75" s="3" t="s">
        <v>9</v>
      </c>
      <c r="E75" s="3" t="s">
        <v>9</v>
      </c>
      <c r="F75" s="3" t="s">
        <v>9</v>
      </c>
      <c r="G75" s="3"/>
    </row>
    <row r="76" spans="1:7" ht="15">
      <c r="A76" s="1" t="s">
        <v>112</v>
      </c>
      <c r="B76" s="3" t="s">
        <v>59</v>
      </c>
      <c r="C76" s="3" t="s">
        <v>5</v>
      </c>
      <c r="D76" s="3" t="s">
        <v>9</v>
      </c>
      <c r="E76" s="3" t="s">
        <v>9</v>
      </c>
      <c r="F76" s="3" t="s">
        <v>9</v>
      </c>
      <c r="G76" s="3"/>
    </row>
    <row r="77" spans="1:7" ht="15">
      <c r="A77" s="3" t="s">
        <v>306</v>
      </c>
      <c r="B77">
        <f aca="true" t="shared" si="3" ref="B77:G77">COUNTIF(B64:B76,"OF")</f>
        <v>7</v>
      </c>
      <c r="C77">
        <f t="shared" si="3"/>
        <v>4</v>
      </c>
      <c r="D77">
        <f t="shared" si="3"/>
        <v>0</v>
      </c>
      <c r="E77">
        <f t="shared" si="3"/>
        <v>0</v>
      </c>
      <c r="F77">
        <f t="shared" si="3"/>
        <v>0</v>
      </c>
      <c r="G77">
        <f t="shared" si="3"/>
        <v>0</v>
      </c>
    </row>
    <row r="78" spans="1:7" ht="15">
      <c r="A78" s="3"/>
      <c r="B78" s="1"/>
      <c r="D78" s="1"/>
      <c r="E78" s="1"/>
      <c r="F78" s="1"/>
      <c r="G78" s="1"/>
    </row>
    <row r="79" spans="1:7" ht="15">
      <c r="A79" s="1" t="s">
        <v>113</v>
      </c>
      <c r="B79" s="3" t="s">
        <v>5</v>
      </c>
      <c r="C79" s="3" t="s">
        <v>5</v>
      </c>
      <c r="D79" s="3" t="s">
        <v>5</v>
      </c>
      <c r="E79" s="3" t="s">
        <v>5</v>
      </c>
      <c r="F79" s="3" t="s">
        <v>5</v>
      </c>
      <c r="G79" s="3"/>
    </row>
    <row r="80" spans="1:7" ht="15">
      <c r="A80" s="1" t="s">
        <v>116</v>
      </c>
      <c r="B80" s="3" t="s">
        <v>5</v>
      </c>
      <c r="C80" s="3" t="s">
        <v>5</v>
      </c>
      <c r="D80" s="3" t="s">
        <v>5</v>
      </c>
      <c r="E80" s="3" t="s">
        <v>9</v>
      </c>
      <c r="F80" s="3" t="s">
        <v>5</v>
      </c>
      <c r="G80" s="3"/>
    </row>
    <row r="81" spans="1:7" ht="15">
      <c r="A81" s="1" t="s">
        <v>118</v>
      </c>
      <c r="B81" s="3" t="s">
        <v>5</v>
      </c>
      <c r="C81" s="3" t="s">
        <v>5</v>
      </c>
      <c r="D81" s="3" t="s">
        <v>5</v>
      </c>
      <c r="E81" s="3" t="s">
        <v>5</v>
      </c>
      <c r="F81" s="3" t="s">
        <v>9</v>
      </c>
      <c r="G81" s="3"/>
    </row>
    <row r="82" spans="1:7" ht="15">
      <c r="A82" s="1" t="s">
        <v>119</v>
      </c>
      <c r="B82" s="3" t="s">
        <v>5</v>
      </c>
      <c r="C82" s="3" t="s">
        <v>5</v>
      </c>
      <c r="D82" s="3" t="s">
        <v>5</v>
      </c>
      <c r="E82" s="3" t="s">
        <v>9</v>
      </c>
      <c r="F82" s="3" t="s">
        <v>5</v>
      </c>
      <c r="G82" s="3"/>
    </row>
    <row r="83" spans="1:7" ht="15">
      <c r="A83" s="1" t="s">
        <v>120</v>
      </c>
      <c r="B83" s="3" t="s">
        <v>5</v>
      </c>
      <c r="C83" s="3" t="s">
        <v>9</v>
      </c>
      <c r="D83" s="3" t="s">
        <v>9</v>
      </c>
      <c r="E83" s="3" t="s">
        <v>5</v>
      </c>
      <c r="F83" s="3" t="s">
        <v>9</v>
      </c>
      <c r="G83" s="3"/>
    </row>
    <row r="84" spans="1:7" ht="15">
      <c r="A84" s="1" t="s">
        <v>121</v>
      </c>
      <c r="B84" s="3" t="s">
        <v>5</v>
      </c>
      <c r="C84" s="3" t="s">
        <v>9</v>
      </c>
      <c r="D84" s="3" t="s">
        <v>5</v>
      </c>
      <c r="E84" s="3" t="s">
        <v>5</v>
      </c>
      <c r="F84" s="3" t="s">
        <v>5</v>
      </c>
      <c r="G84" s="3"/>
    </row>
    <row r="85" spans="1:7" ht="15">
      <c r="A85" s="1" t="s">
        <v>125</v>
      </c>
      <c r="B85" s="3" t="s">
        <v>9</v>
      </c>
      <c r="C85" s="3" t="s">
        <v>148</v>
      </c>
      <c r="D85" s="3" t="s">
        <v>5</v>
      </c>
      <c r="E85" s="3" t="s">
        <v>5</v>
      </c>
      <c r="F85" s="3" t="s">
        <v>9</v>
      </c>
      <c r="G85" s="3"/>
    </row>
    <row r="86" spans="1:7" ht="15">
      <c r="A86" s="1" t="s">
        <v>128</v>
      </c>
      <c r="B86" s="3" t="s">
        <v>5</v>
      </c>
      <c r="C86" s="3" t="s">
        <v>5</v>
      </c>
      <c r="D86" s="3" t="s">
        <v>5</v>
      </c>
      <c r="E86" s="3" t="s">
        <v>5</v>
      </c>
      <c r="F86" s="3" t="s">
        <v>5</v>
      </c>
      <c r="G86" s="3"/>
    </row>
    <row r="87" spans="1:7" ht="15">
      <c r="A87" s="1" t="s">
        <v>130</v>
      </c>
      <c r="B87" s="3" t="s">
        <v>9</v>
      </c>
      <c r="C87" s="25" t="s">
        <v>5</v>
      </c>
      <c r="D87" s="3" t="s">
        <v>148</v>
      </c>
      <c r="E87" s="3" t="s">
        <v>5</v>
      </c>
      <c r="F87" s="6" t="s">
        <v>148</v>
      </c>
      <c r="G87" s="3"/>
    </row>
    <row r="88" spans="1:7" ht="15">
      <c r="A88" s="1" t="s">
        <v>132</v>
      </c>
      <c r="B88" s="3" t="s">
        <v>5</v>
      </c>
      <c r="C88" s="3" t="s">
        <v>5</v>
      </c>
      <c r="D88" s="3" t="s">
        <v>5</v>
      </c>
      <c r="E88" s="3" t="s">
        <v>5</v>
      </c>
      <c r="F88" s="3" t="s">
        <v>5</v>
      </c>
      <c r="G88" s="3"/>
    </row>
    <row r="89" spans="1:7" ht="15">
      <c r="A89" s="1" t="s">
        <v>138</v>
      </c>
      <c r="B89" s="3" t="s">
        <v>5</v>
      </c>
      <c r="C89" s="3" t="s">
        <v>5</v>
      </c>
      <c r="D89" s="3" t="s">
        <v>5</v>
      </c>
      <c r="E89" s="3" t="s">
        <v>9</v>
      </c>
      <c r="F89" s="3" t="s">
        <v>9</v>
      </c>
      <c r="G89" s="3"/>
    </row>
    <row r="90" spans="1:7" ht="15">
      <c r="A90" s="3" t="s">
        <v>306</v>
      </c>
      <c r="B90">
        <f aca="true" t="shared" si="4" ref="B90:G90">COUNTIF(B79:B89,"OF")</f>
        <v>9</v>
      </c>
      <c r="C90">
        <f t="shared" si="4"/>
        <v>8</v>
      </c>
      <c r="D90">
        <f t="shared" si="4"/>
        <v>9</v>
      </c>
      <c r="E90">
        <f t="shared" si="4"/>
        <v>8</v>
      </c>
      <c r="F90">
        <f t="shared" si="4"/>
        <v>6</v>
      </c>
      <c r="G90">
        <f t="shared" si="4"/>
        <v>0</v>
      </c>
    </row>
    <row r="91" spans="1:7" ht="15">
      <c r="A91" s="1"/>
      <c r="B91" s="1"/>
      <c r="C91" s="1"/>
      <c r="D91" s="1"/>
      <c r="E91" s="1"/>
      <c r="F91" s="1"/>
      <c r="G91" s="1"/>
    </row>
    <row r="92" spans="1:2" ht="15">
      <c r="A92" s="3" t="s">
        <v>307</v>
      </c>
      <c r="B92" s="1"/>
    </row>
    <row r="93" spans="1:7" ht="15">
      <c r="A93" s="3" t="s">
        <v>306</v>
      </c>
      <c r="B93" s="1">
        <f aca="true" t="shared" si="5" ref="B93:G93">B20+B36+B62+B77+B90</f>
        <v>57</v>
      </c>
      <c r="C93" s="1">
        <f t="shared" si="5"/>
        <v>58</v>
      </c>
      <c r="D93" s="1">
        <f t="shared" si="5"/>
        <v>47</v>
      </c>
      <c r="E93" s="1">
        <f t="shared" si="5"/>
        <v>41</v>
      </c>
      <c r="F93" s="1">
        <f t="shared" si="5"/>
        <v>31</v>
      </c>
      <c r="G93" s="1">
        <f t="shared" si="5"/>
        <v>20</v>
      </c>
    </row>
    <row r="94" spans="1:2" ht="15">
      <c r="A94" s="3"/>
      <c r="B9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3"/>
  <sheetViews>
    <sheetView zoomScalePageLayoutView="0" workbookViewId="0" topLeftCell="A1">
      <selection activeCell="E12" sqref="E12"/>
    </sheetView>
  </sheetViews>
  <sheetFormatPr defaultColWidth="9.140625" defaultRowHeight="15"/>
  <cols>
    <col min="5" max="5" width="27.7109375" style="0" customWidth="1"/>
    <col min="10" max="10" width="27.57421875" style="0" customWidth="1"/>
    <col min="11" max="11" width="9.140625" style="7" customWidth="1"/>
    <col min="15" max="15" width="7.28125" style="0" customWidth="1"/>
    <col min="16" max="16" width="9.140625" style="7" customWidth="1"/>
    <col min="17" max="18" width="4.7109375" style="0" customWidth="1"/>
    <col min="19" max="19" width="7.8515625" style="0" customWidth="1"/>
    <col min="20" max="20" width="9.140625" style="7" customWidth="1"/>
    <col min="21" max="21" width="6.140625" style="0" customWidth="1"/>
    <col min="22" max="22" width="5.421875" style="0" customWidth="1"/>
    <col min="23" max="23" width="7.00390625" style="0" customWidth="1"/>
    <col min="24" max="24" width="9.140625" style="7" customWidth="1"/>
  </cols>
  <sheetData>
    <row r="1" spans="1:27" ht="15">
      <c r="A1" t="s">
        <v>143</v>
      </c>
      <c r="B1" t="s">
        <v>143</v>
      </c>
      <c r="C1" t="s">
        <v>143</v>
      </c>
      <c r="D1" t="s">
        <v>143</v>
      </c>
      <c r="E1" t="s">
        <v>143</v>
      </c>
      <c r="F1" s="7" t="s">
        <v>144</v>
      </c>
      <c r="G1" s="7" t="s">
        <v>144</v>
      </c>
      <c r="H1" s="7" t="s">
        <v>144</v>
      </c>
      <c r="I1" s="7" t="s">
        <v>144</v>
      </c>
      <c r="J1" s="7" t="s">
        <v>144</v>
      </c>
      <c r="K1" s="7" t="s">
        <v>180</v>
      </c>
      <c r="L1" t="s">
        <v>180</v>
      </c>
      <c r="M1" t="s">
        <v>180</v>
      </c>
      <c r="N1" t="s">
        <v>180</v>
      </c>
      <c r="O1" t="s">
        <v>180</v>
      </c>
      <c r="P1" s="7" t="s">
        <v>219</v>
      </c>
      <c r="Q1" s="7" t="s">
        <v>219</v>
      </c>
      <c r="R1" s="7" t="s">
        <v>219</v>
      </c>
      <c r="S1" s="7" t="s">
        <v>219</v>
      </c>
      <c r="T1" s="7" t="s">
        <v>277</v>
      </c>
      <c r="U1" s="7" t="s">
        <v>277</v>
      </c>
      <c r="V1" s="7" t="s">
        <v>277</v>
      </c>
      <c r="W1" s="7" t="s">
        <v>277</v>
      </c>
      <c r="X1" s="7" t="s">
        <v>278</v>
      </c>
      <c r="Y1" s="7" t="s">
        <v>278</v>
      </c>
      <c r="Z1" s="7" t="s">
        <v>278</v>
      </c>
      <c r="AA1" s="7" t="s">
        <v>278</v>
      </c>
    </row>
    <row r="2" spans="1:27" ht="15">
      <c r="A2" s="1"/>
      <c r="B2" s="1" t="s">
        <v>0</v>
      </c>
      <c r="C2" s="1" t="s">
        <v>1</v>
      </c>
      <c r="D2" s="1" t="s">
        <v>2</v>
      </c>
      <c r="E2" s="1" t="s">
        <v>3</v>
      </c>
      <c r="F2" s="1"/>
      <c r="G2" s="1" t="s">
        <v>0</v>
      </c>
      <c r="H2" s="1" t="s">
        <v>1</v>
      </c>
      <c r="I2" s="1" t="s">
        <v>2</v>
      </c>
      <c r="J2" s="1" t="s">
        <v>3</v>
      </c>
      <c r="L2" s="1" t="s">
        <v>0</v>
      </c>
      <c r="M2" s="1" t="s">
        <v>1</v>
      </c>
      <c r="N2" s="1" t="s">
        <v>2</v>
      </c>
      <c r="O2" s="1" t="s">
        <v>3</v>
      </c>
      <c r="Q2" s="1" t="s">
        <v>1</v>
      </c>
      <c r="R2" s="1" t="s">
        <v>2</v>
      </c>
      <c r="S2" s="1" t="s">
        <v>3</v>
      </c>
      <c r="U2" s="1" t="s">
        <v>1</v>
      </c>
      <c r="V2" s="1" t="s">
        <v>2</v>
      </c>
      <c r="W2" s="1" t="s">
        <v>3</v>
      </c>
      <c r="Y2" s="1" t="s">
        <v>1</v>
      </c>
      <c r="Z2" s="1" t="s">
        <v>2</v>
      </c>
      <c r="AA2" s="1" t="s">
        <v>3</v>
      </c>
    </row>
    <row r="3" spans="1:26" ht="15">
      <c r="A3" s="1" t="s">
        <v>4</v>
      </c>
      <c r="B3" s="2">
        <v>2</v>
      </c>
      <c r="C3" s="1" t="s">
        <v>5</v>
      </c>
      <c r="D3" s="1">
        <v>11</v>
      </c>
      <c r="E3" s="1" t="s">
        <v>6</v>
      </c>
      <c r="F3" s="1" t="s">
        <v>4</v>
      </c>
      <c r="G3" s="2"/>
      <c r="H3" s="1" t="s">
        <v>5</v>
      </c>
      <c r="I3" s="1">
        <v>12</v>
      </c>
      <c r="J3" s="1"/>
      <c r="K3" s="7" t="s">
        <v>4</v>
      </c>
      <c r="L3" s="2"/>
      <c r="M3" s="1" t="s">
        <v>5</v>
      </c>
      <c r="N3">
        <v>5</v>
      </c>
      <c r="P3" s="7" t="s">
        <v>4</v>
      </c>
      <c r="Q3" s="1" t="s">
        <v>5</v>
      </c>
      <c r="R3">
        <v>3</v>
      </c>
      <c r="S3" t="s">
        <v>216</v>
      </c>
      <c r="T3" s="7" t="s">
        <v>4</v>
      </c>
      <c r="U3" s="1" t="s">
        <v>5</v>
      </c>
      <c r="V3">
        <v>1</v>
      </c>
      <c r="W3" t="s">
        <v>181</v>
      </c>
      <c r="X3" s="7" t="s">
        <v>4</v>
      </c>
      <c r="Y3" s="1" t="s">
        <v>5</v>
      </c>
      <c r="Z3">
        <v>10</v>
      </c>
    </row>
    <row r="4" spans="1:27" ht="15">
      <c r="A4" s="1" t="s">
        <v>7</v>
      </c>
      <c r="B4" s="2" t="s">
        <v>8</v>
      </c>
      <c r="C4" s="1" t="s">
        <v>9</v>
      </c>
      <c r="D4" s="1">
        <v>0</v>
      </c>
      <c r="E4" s="1" t="s">
        <v>10</v>
      </c>
      <c r="F4" s="1" t="s">
        <v>7</v>
      </c>
      <c r="G4" s="2"/>
      <c r="H4" s="1" t="s">
        <v>5</v>
      </c>
      <c r="I4" s="1">
        <v>6</v>
      </c>
      <c r="J4" s="1"/>
      <c r="K4" s="7" t="s">
        <v>7</v>
      </c>
      <c r="L4" s="2"/>
      <c r="M4" s="1" t="s">
        <v>5</v>
      </c>
      <c r="N4" s="1">
        <v>7</v>
      </c>
      <c r="O4" s="1" t="s">
        <v>181</v>
      </c>
      <c r="P4" s="7" t="s">
        <v>7</v>
      </c>
      <c r="Q4" s="1" t="s">
        <v>5</v>
      </c>
      <c r="R4" s="1">
        <v>5</v>
      </c>
      <c r="S4" s="1" t="s">
        <v>216</v>
      </c>
      <c r="T4" s="7" t="s">
        <v>7</v>
      </c>
      <c r="U4" s="1" t="s">
        <v>5</v>
      </c>
      <c r="V4" s="1">
        <v>0</v>
      </c>
      <c r="W4" s="1" t="s">
        <v>211</v>
      </c>
      <c r="X4" s="7" t="s">
        <v>7</v>
      </c>
      <c r="Y4" s="1" t="s">
        <v>59</v>
      </c>
      <c r="Z4" s="1">
        <v>2</v>
      </c>
      <c r="AA4" s="1" t="s">
        <v>272</v>
      </c>
    </row>
    <row r="5" spans="1:27" ht="15">
      <c r="A5" s="1" t="s">
        <v>11</v>
      </c>
      <c r="B5" s="2"/>
      <c r="C5" s="3" t="s">
        <v>9</v>
      </c>
      <c r="D5" s="3">
        <v>0</v>
      </c>
      <c r="E5" s="3" t="s">
        <v>12</v>
      </c>
      <c r="F5" s="1" t="s">
        <v>11</v>
      </c>
      <c r="G5" s="2"/>
      <c r="H5" s="1" t="s">
        <v>5</v>
      </c>
      <c r="I5" s="3">
        <v>2</v>
      </c>
      <c r="J5" s="3" t="s">
        <v>145</v>
      </c>
      <c r="K5" s="7" t="s">
        <v>11</v>
      </c>
      <c r="L5" s="2"/>
      <c r="M5" s="1" t="s">
        <v>150</v>
      </c>
      <c r="N5" s="3">
        <v>2</v>
      </c>
      <c r="O5" s="3" t="s">
        <v>182</v>
      </c>
      <c r="P5" s="7" t="s">
        <v>11</v>
      </c>
      <c r="Q5" s="8" t="s">
        <v>123</v>
      </c>
      <c r="R5" s="3">
        <v>0</v>
      </c>
      <c r="S5" s="3" t="s">
        <v>208</v>
      </c>
      <c r="T5" s="7" t="s">
        <v>11</v>
      </c>
      <c r="U5" s="8" t="s">
        <v>123</v>
      </c>
      <c r="V5" s="3">
        <v>0</v>
      </c>
      <c r="W5" s="3" t="s">
        <v>208</v>
      </c>
      <c r="X5" s="7" t="s">
        <v>11</v>
      </c>
      <c r="Y5" s="8" t="s">
        <v>123</v>
      </c>
      <c r="Z5" s="3">
        <v>0</v>
      </c>
      <c r="AA5" s="3" t="s">
        <v>208</v>
      </c>
    </row>
    <row r="6" spans="1:27" ht="15">
      <c r="A6" s="1" t="s">
        <v>13</v>
      </c>
      <c r="B6" s="2">
        <v>2</v>
      </c>
      <c r="C6" s="3" t="s">
        <v>9</v>
      </c>
      <c r="D6" s="3">
        <v>3</v>
      </c>
      <c r="E6" s="1"/>
      <c r="F6" s="1" t="s">
        <v>13</v>
      </c>
      <c r="G6" s="2"/>
      <c r="H6" s="1" t="s">
        <v>5</v>
      </c>
      <c r="I6" s="3">
        <v>5</v>
      </c>
      <c r="J6" s="1"/>
      <c r="K6" s="7" t="s">
        <v>13</v>
      </c>
      <c r="L6" s="2"/>
      <c r="M6" s="1" t="s">
        <v>150</v>
      </c>
      <c r="N6" s="3">
        <v>9</v>
      </c>
      <c r="O6" s="1"/>
      <c r="P6" s="7" t="s">
        <v>13</v>
      </c>
      <c r="Q6" s="1" t="s">
        <v>150</v>
      </c>
      <c r="R6" s="3">
        <v>2</v>
      </c>
      <c r="S6" s="3" t="s">
        <v>220</v>
      </c>
      <c r="T6" s="7" t="s">
        <v>13</v>
      </c>
      <c r="U6" s="1" t="s">
        <v>5</v>
      </c>
      <c r="V6" s="3">
        <v>1</v>
      </c>
      <c r="W6" s="3" t="s">
        <v>201</v>
      </c>
      <c r="X6" s="7" t="s">
        <v>13</v>
      </c>
      <c r="Y6" s="1" t="s">
        <v>150</v>
      </c>
      <c r="Z6" s="3">
        <v>3</v>
      </c>
      <c r="AA6" s="3"/>
    </row>
    <row r="7" spans="1:27" ht="15">
      <c r="A7" s="1" t="s">
        <v>14</v>
      </c>
      <c r="B7" s="2">
        <v>2</v>
      </c>
      <c r="C7" s="1" t="s">
        <v>5</v>
      </c>
      <c r="D7" s="3">
        <v>6</v>
      </c>
      <c r="E7" s="1"/>
      <c r="F7" s="1" t="s">
        <v>14</v>
      </c>
      <c r="G7" s="2"/>
      <c r="H7" s="1" t="s">
        <v>5</v>
      </c>
      <c r="I7" s="3">
        <v>7</v>
      </c>
      <c r="J7" s="1"/>
      <c r="K7" s="7" t="s">
        <v>14</v>
      </c>
      <c r="L7" s="2"/>
      <c r="M7" s="1" t="s">
        <v>150</v>
      </c>
      <c r="N7" s="3">
        <v>5</v>
      </c>
      <c r="O7" s="1"/>
      <c r="P7" s="7" t="s">
        <v>14</v>
      </c>
      <c r="Q7" s="1" t="s">
        <v>5</v>
      </c>
      <c r="R7" s="3">
        <v>1</v>
      </c>
      <c r="S7" s="3" t="s">
        <v>221</v>
      </c>
      <c r="T7" s="7" t="s">
        <v>14</v>
      </c>
      <c r="U7" s="1" t="s">
        <v>150</v>
      </c>
      <c r="V7" s="3">
        <v>1</v>
      </c>
      <c r="W7" s="3" t="s">
        <v>220</v>
      </c>
      <c r="X7" s="7" t="s">
        <v>14</v>
      </c>
      <c r="Y7" s="1" t="s">
        <v>150</v>
      </c>
      <c r="Z7" s="3">
        <v>3</v>
      </c>
      <c r="AA7" s="3"/>
    </row>
    <row r="8" spans="1:27" ht="15">
      <c r="A8" s="3" t="s">
        <v>15</v>
      </c>
      <c r="B8" s="4">
        <v>2</v>
      </c>
      <c r="C8" s="1" t="s">
        <v>5</v>
      </c>
      <c r="D8" s="3">
        <v>8</v>
      </c>
      <c r="E8" s="1"/>
      <c r="F8" s="3" t="s">
        <v>15</v>
      </c>
      <c r="G8" s="4"/>
      <c r="H8" s="1" t="s">
        <v>5</v>
      </c>
      <c r="I8" s="3">
        <v>2</v>
      </c>
      <c r="J8" s="1" t="s">
        <v>146</v>
      </c>
      <c r="K8" s="9" t="s">
        <v>15</v>
      </c>
      <c r="L8" s="4"/>
      <c r="M8" s="1" t="s">
        <v>5</v>
      </c>
      <c r="N8" s="3">
        <v>5</v>
      </c>
      <c r="O8" s="1"/>
      <c r="P8" s="9" t="s">
        <v>15</v>
      </c>
      <c r="Q8" s="1" t="s">
        <v>5</v>
      </c>
      <c r="R8" s="3">
        <v>3</v>
      </c>
      <c r="S8" s="1" t="s">
        <v>216</v>
      </c>
      <c r="T8" s="9" t="s">
        <v>15</v>
      </c>
      <c r="U8" s="1" t="s">
        <v>5</v>
      </c>
      <c r="V8" s="3">
        <v>2</v>
      </c>
      <c r="W8" s="1" t="s">
        <v>201</v>
      </c>
      <c r="X8" s="9" t="s">
        <v>15</v>
      </c>
      <c r="Y8" s="1" t="s">
        <v>5</v>
      </c>
      <c r="Z8" s="3">
        <v>6</v>
      </c>
      <c r="AA8" s="1"/>
    </row>
    <row r="9" spans="1:27" ht="15">
      <c r="A9" s="1" t="s">
        <v>16</v>
      </c>
      <c r="B9" s="4">
        <v>1</v>
      </c>
      <c r="C9" s="3" t="s">
        <v>9</v>
      </c>
      <c r="D9" s="3">
        <v>2</v>
      </c>
      <c r="E9" s="1" t="s">
        <v>17</v>
      </c>
      <c r="F9" s="1" t="s">
        <v>16</v>
      </c>
      <c r="G9" s="4"/>
      <c r="H9" s="3" t="s">
        <v>5</v>
      </c>
      <c r="I9" s="3">
        <v>5</v>
      </c>
      <c r="J9" s="1" t="s">
        <v>147</v>
      </c>
      <c r="K9" s="7" t="s">
        <v>16</v>
      </c>
      <c r="L9" s="4"/>
      <c r="M9" s="3" t="s">
        <v>150</v>
      </c>
      <c r="N9" s="3">
        <v>0</v>
      </c>
      <c r="O9" s="3" t="s">
        <v>183</v>
      </c>
      <c r="P9" s="7" t="s">
        <v>16</v>
      </c>
      <c r="Q9" s="3" t="s">
        <v>150</v>
      </c>
      <c r="R9" s="3">
        <v>3</v>
      </c>
      <c r="S9" s="3" t="s">
        <v>220</v>
      </c>
      <c r="T9" s="7" t="s">
        <v>16</v>
      </c>
      <c r="U9" s="6" t="s">
        <v>123</v>
      </c>
      <c r="V9" s="3">
        <v>0</v>
      </c>
      <c r="W9" s="3" t="s">
        <v>208</v>
      </c>
      <c r="X9" s="7" t="s">
        <v>16</v>
      </c>
      <c r="Y9" s="6" t="s">
        <v>123</v>
      </c>
      <c r="Z9" s="3" t="s">
        <v>273</v>
      </c>
      <c r="AA9" s="3"/>
    </row>
    <row r="10" spans="1:27" ht="15">
      <c r="A10" s="1" t="s">
        <v>18</v>
      </c>
      <c r="B10" s="2" t="s">
        <v>8</v>
      </c>
      <c r="C10" s="3" t="s">
        <v>9</v>
      </c>
      <c r="D10" s="3">
        <v>0</v>
      </c>
      <c r="E10" s="1" t="s">
        <v>12</v>
      </c>
      <c r="F10" s="1" t="s">
        <v>18</v>
      </c>
      <c r="G10" s="2"/>
      <c r="H10" s="3" t="s">
        <v>148</v>
      </c>
      <c r="I10" s="3">
        <v>0</v>
      </c>
      <c r="J10" s="3" t="s">
        <v>149</v>
      </c>
      <c r="K10" s="7" t="s">
        <v>18</v>
      </c>
      <c r="L10" s="2"/>
      <c r="M10" s="3" t="s">
        <v>148</v>
      </c>
      <c r="N10" s="3">
        <v>0</v>
      </c>
      <c r="O10" s="3" t="s">
        <v>184</v>
      </c>
      <c r="P10" s="7" t="s">
        <v>18</v>
      </c>
      <c r="Q10" s="3" t="s">
        <v>5</v>
      </c>
      <c r="R10" s="3">
        <v>0</v>
      </c>
      <c r="S10" s="3" t="s">
        <v>222</v>
      </c>
      <c r="T10" s="7" t="s">
        <v>18</v>
      </c>
      <c r="U10" s="3" t="s">
        <v>150</v>
      </c>
      <c r="V10" s="3">
        <v>2</v>
      </c>
      <c r="W10" s="3" t="s">
        <v>211</v>
      </c>
      <c r="X10" s="7" t="s">
        <v>18</v>
      </c>
      <c r="Y10" s="6" t="s">
        <v>123</v>
      </c>
      <c r="Z10" s="3">
        <v>0</v>
      </c>
      <c r="AA10" s="3" t="s">
        <v>208</v>
      </c>
    </row>
    <row r="11" spans="1:27" ht="15">
      <c r="A11" s="1" t="s">
        <v>19</v>
      </c>
      <c r="B11" s="4">
        <v>2</v>
      </c>
      <c r="C11" s="1" t="s">
        <v>5</v>
      </c>
      <c r="D11" s="3">
        <v>3</v>
      </c>
      <c r="E11" s="1"/>
      <c r="F11" s="1" t="s">
        <v>19</v>
      </c>
      <c r="G11" s="4"/>
      <c r="H11" s="1" t="s">
        <v>150</v>
      </c>
      <c r="I11" s="3">
        <v>5</v>
      </c>
      <c r="J11" s="1"/>
      <c r="K11" s="7" t="s">
        <v>19</v>
      </c>
      <c r="L11" s="4"/>
      <c r="M11" s="1" t="s">
        <v>150</v>
      </c>
      <c r="N11" s="3">
        <v>0</v>
      </c>
      <c r="O11" s="3" t="s">
        <v>183</v>
      </c>
      <c r="P11" s="7" t="s">
        <v>19</v>
      </c>
      <c r="Q11" s="1" t="s">
        <v>150</v>
      </c>
      <c r="R11" s="3">
        <v>2</v>
      </c>
      <c r="S11" s="3" t="s">
        <v>223</v>
      </c>
      <c r="T11" s="7" t="s">
        <v>19</v>
      </c>
      <c r="U11" s="8" t="s">
        <v>123</v>
      </c>
      <c r="V11" s="3">
        <v>0</v>
      </c>
      <c r="W11" s="3" t="s">
        <v>208</v>
      </c>
      <c r="X11" s="7" t="s">
        <v>19</v>
      </c>
      <c r="Y11" s="8" t="s">
        <v>123</v>
      </c>
      <c r="Z11" s="3" t="s">
        <v>273</v>
      </c>
      <c r="AA11" s="3"/>
    </row>
    <row r="12" spans="1:27" ht="15">
      <c r="A12" s="1" t="s">
        <v>20</v>
      </c>
      <c r="B12" s="2" t="s">
        <v>8</v>
      </c>
      <c r="C12" s="3" t="s">
        <v>9</v>
      </c>
      <c r="D12" s="3">
        <v>0</v>
      </c>
      <c r="E12" s="1" t="s">
        <v>12</v>
      </c>
      <c r="F12" s="1" t="s">
        <v>20</v>
      </c>
      <c r="G12" s="2"/>
      <c r="H12" s="3" t="s">
        <v>150</v>
      </c>
      <c r="I12" s="3">
        <v>0</v>
      </c>
      <c r="J12" s="3" t="s">
        <v>151</v>
      </c>
      <c r="K12" s="7" t="s">
        <v>20</v>
      </c>
      <c r="L12" s="2"/>
      <c r="M12" s="3" t="s">
        <v>150</v>
      </c>
      <c r="N12" s="3">
        <v>0</v>
      </c>
      <c r="O12" s="3" t="s">
        <v>183</v>
      </c>
      <c r="P12" s="7" t="s">
        <v>20</v>
      </c>
      <c r="Q12" s="6" t="s">
        <v>123</v>
      </c>
      <c r="R12" s="3">
        <v>0</v>
      </c>
      <c r="S12" s="3" t="s">
        <v>208</v>
      </c>
      <c r="T12" s="7" t="s">
        <v>20</v>
      </c>
      <c r="U12" s="6" t="s">
        <v>123</v>
      </c>
      <c r="V12" s="3">
        <v>0</v>
      </c>
      <c r="W12" s="3" t="s">
        <v>208</v>
      </c>
      <c r="X12" s="7" t="s">
        <v>20</v>
      </c>
      <c r="Y12" s="6" t="s">
        <v>123</v>
      </c>
      <c r="Z12" s="3" t="s">
        <v>273</v>
      </c>
      <c r="AA12" s="3"/>
    </row>
    <row r="13" spans="1:27" ht="15">
      <c r="A13" s="1" t="s">
        <v>21</v>
      </c>
      <c r="B13" s="2" t="s">
        <v>8</v>
      </c>
      <c r="C13" s="3" t="s">
        <v>9</v>
      </c>
      <c r="D13" s="3">
        <v>0</v>
      </c>
      <c r="E13" s="1" t="s">
        <v>12</v>
      </c>
      <c r="F13" s="1" t="s">
        <v>21</v>
      </c>
      <c r="G13" s="2"/>
      <c r="H13" s="3" t="s">
        <v>150</v>
      </c>
      <c r="I13" s="3">
        <v>0</v>
      </c>
      <c r="J13" s="3" t="s">
        <v>152</v>
      </c>
      <c r="K13" s="7" t="s">
        <v>21</v>
      </c>
      <c r="L13" s="2"/>
      <c r="M13" s="3" t="s">
        <v>150</v>
      </c>
      <c r="N13" s="3">
        <v>0</v>
      </c>
      <c r="O13" s="3" t="s">
        <v>183</v>
      </c>
      <c r="P13" s="7" t="s">
        <v>21</v>
      </c>
      <c r="Q13" s="6" t="s">
        <v>123</v>
      </c>
      <c r="R13" s="3">
        <v>0</v>
      </c>
      <c r="S13" s="3" t="s">
        <v>208</v>
      </c>
      <c r="T13" s="7" t="s">
        <v>21</v>
      </c>
      <c r="U13" s="6" t="s">
        <v>123</v>
      </c>
      <c r="V13" s="3">
        <v>0</v>
      </c>
      <c r="W13" s="3" t="s">
        <v>208</v>
      </c>
      <c r="X13" s="7" t="s">
        <v>21</v>
      </c>
      <c r="Y13" s="6" t="s">
        <v>123</v>
      </c>
      <c r="Z13" s="3" t="s">
        <v>273</v>
      </c>
      <c r="AA13" s="3"/>
    </row>
    <row r="14" spans="1:27" ht="15">
      <c r="A14" s="1" t="s">
        <v>22</v>
      </c>
      <c r="B14" s="4" t="s">
        <v>23</v>
      </c>
      <c r="C14" s="1" t="s">
        <v>5</v>
      </c>
      <c r="D14" s="3">
        <v>5</v>
      </c>
      <c r="E14" s="3" t="s">
        <v>24</v>
      </c>
      <c r="F14" s="1" t="s">
        <v>22</v>
      </c>
      <c r="G14" s="4"/>
      <c r="H14" s="1" t="s">
        <v>5</v>
      </c>
      <c r="I14" s="3">
        <v>14</v>
      </c>
      <c r="J14" s="3" t="s">
        <v>153</v>
      </c>
      <c r="K14" s="7" t="s">
        <v>22</v>
      </c>
      <c r="L14" s="4"/>
      <c r="M14" s="1" t="s">
        <v>5</v>
      </c>
      <c r="N14" s="3">
        <v>5</v>
      </c>
      <c r="O14" s="3"/>
      <c r="P14" s="7" t="s">
        <v>22</v>
      </c>
      <c r="Q14" s="1" t="s">
        <v>5</v>
      </c>
      <c r="R14" s="3">
        <v>0</v>
      </c>
      <c r="S14" s="3" t="s">
        <v>181</v>
      </c>
      <c r="T14" s="7" t="s">
        <v>22</v>
      </c>
      <c r="U14" s="1" t="s">
        <v>150</v>
      </c>
      <c r="V14" s="3">
        <v>0</v>
      </c>
      <c r="W14" s="3" t="s">
        <v>256</v>
      </c>
      <c r="X14" s="7" t="s">
        <v>22</v>
      </c>
      <c r="Y14" s="8" t="s">
        <v>123</v>
      </c>
      <c r="Z14" s="3">
        <v>0</v>
      </c>
      <c r="AA14" s="3" t="s">
        <v>208</v>
      </c>
    </row>
    <row r="15" spans="1:27" ht="15">
      <c r="A15" s="1" t="s">
        <v>25</v>
      </c>
      <c r="B15" s="2">
        <v>2</v>
      </c>
      <c r="C15" s="1" t="s">
        <v>5</v>
      </c>
      <c r="D15" s="3">
        <v>5</v>
      </c>
      <c r="E15" s="1"/>
      <c r="F15" s="1" t="s">
        <v>25</v>
      </c>
      <c r="G15" s="2"/>
      <c r="H15" s="1" t="s">
        <v>5</v>
      </c>
      <c r="I15" s="3">
        <v>13</v>
      </c>
      <c r="J15" s="3" t="s">
        <v>154</v>
      </c>
      <c r="K15" s="7" t="s">
        <v>25</v>
      </c>
      <c r="L15" s="2"/>
      <c r="M15" s="1" t="s">
        <v>5</v>
      </c>
      <c r="N15" s="3">
        <v>6</v>
      </c>
      <c r="O15" s="3" t="s">
        <v>185</v>
      </c>
      <c r="P15" s="7" t="s">
        <v>25</v>
      </c>
      <c r="Q15" s="1" t="s">
        <v>150</v>
      </c>
      <c r="R15" s="3">
        <v>11</v>
      </c>
      <c r="S15" s="3" t="s">
        <v>216</v>
      </c>
      <c r="T15" s="7" t="s">
        <v>25</v>
      </c>
      <c r="U15" s="8" t="s">
        <v>123</v>
      </c>
      <c r="V15" s="3">
        <v>0</v>
      </c>
      <c r="W15" s="3" t="s">
        <v>257</v>
      </c>
      <c r="X15" s="7" t="s">
        <v>25</v>
      </c>
      <c r="Y15" s="8" t="s">
        <v>123</v>
      </c>
      <c r="Z15" s="3">
        <v>0</v>
      </c>
      <c r="AA15" s="3" t="s">
        <v>274</v>
      </c>
    </row>
    <row r="16" spans="1:27" ht="15">
      <c r="A16" s="1" t="s">
        <v>26</v>
      </c>
      <c r="B16" s="2">
        <v>1</v>
      </c>
      <c r="C16" s="3" t="s">
        <v>5</v>
      </c>
      <c r="D16" s="3">
        <v>2</v>
      </c>
      <c r="E16" s="1"/>
      <c r="F16" s="1" t="s">
        <v>26</v>
      </c>
      <c r="G16" s="2"/>
      <c r="H16" s="3" t="s">
        <v>5</v>
      </c>
      <c r="I16" s="3">
        <v>1</v>
      </c>
      <c r="J16" s="3" t="s">
        <v>155</v>
      </c>
      <c r="K16" s="7" t="s">
        <v>26</v>
      </c>
      <c r="L16" s="2"/>
      <c r="M16" s="3" t="s">
        <v>150</v>
      </c>
      <c r="N16" s="3">
        <v>7</v>
      </c>
      <c r="O16" s="3"/>
      <c r="P16" s="7" t="s">
        <v>26</v>
      </c>
      <c r="Q16" s="3" t="s">
        <v>150</v>
      </c>
      <c r="R16" s="3">
        <v>2</v>
      </c>
      <c r="S16" s="3" t="s">
        <v>224</v>
      </c>
      <c r="T16" s="7" t="s">
        <v>26</v>
      </c>
      <c r="U16" s="3" t="s">
        <v>5</v>
      </c>
      <c r="V16" s="3">
        <v>3</v>
      </c>
      <c r="W16" s="3" t="s">
        <v>258</v>
      </c>
      <c r="X16" s="7" t="s">
        <v>26</v>
      </c>
      <c r="Y16" s="3" t="s">
        <v>150</v>
      </c>
      <c r="Z16" s="3">
        <v>2</v>
      </c>
      <c r="AA16" s="3"/>
    </row>
    <row r="17" spans="1:27" ht="15">
      <c r="A17" s="1" t="s">
        <v>27</v>
      </c>
      <c r="B17" s="2">
        <v>2</v>
      </c>
      <c r="C17" s="3" t="s">
        <v>9</v>
      </c>
      <c r="D17" s="3">
        <v>7</v>
      </c>
      <c r="E17" s="1"/>
      <c r="F17" s="1" t="s">
        <v>27</v>
      </c>
      <c r="G17" s="2"/>
      <c r="H17" s="3" t="s">
        <v>5</v>
      </c>
      <c r="I17" s="3">
        <v>6</v>
      </c>
      <c r="J17" s="3" t="s">
        <v>156</v>
      </c>
      <c r="K17" s="7" t="s">
        <v>27</v>
      </c>
      <c r="L17" s="2"/>
      <c r="M17" s="3" t="s">
        <v>5</v>
      </c>
      <c r="N17" s="3">
        <v>1</v>
      </c>
      <c r="O17" s="3" t="s">
        <v>186</v>
      </c>
      <c r="P17" s="7" t="s">
        <v>27</v>
      </c>
      <c r="Q17" s="3" t="s">
        <v>150</v>
      </c>
      <c r="R17" s="3">
        <v>3</v>
      </c>
      <c r="S17" s="3" t="s">
        <v>225</v>
      </c>
      <c r="T17" s="7" t="s">
        <v>27</v>
      </c>
      <c r="U17" s="3" t="s">
        <v>150</v>
      </c>
      <c r="V17" s="3">
        <v>4</v>
      </c>
      <c r="W17" s="3" t="s">
        <v>259</v>
      </c>
      <c r="X17" s="7" t="s">
        <v>27</v>
      </c>
      <c r="Y17" s="6" t="s">
        <v>123</v>
      </c>
      <c r="Z17" s="3">
        <v>0</v>
      </c>
      <c r="AA17" s="3" t="s">
        <v>208</v>
      </c>
    </row>
    <row r="18" spans="1:27" ht="15">
      <c r="A18" s="1" t="s">
        <v>28</v>
      </c>
      <c r="B18" s="2" t="s">
        <v>8</v>
      </c>
      <c r="C18" s="3" t="s">
        <v>9</v>
      </c>
      <c r="D18" s="3">
        <v>0</v>
      </c>
      <c r="E18" s="1" t="s">
        <v>12</v>
      </c>
      <c r="F18" s="1" t="s">
        <v>28</v>
      </c>
      <c r="G18" s="2"/>
      <c r="H18" s="3" t="s">
        <v>150</v>
      </c>
      <c r="I18" s="3">
        <v>0</v>
      </c>
      <c r="J18" s="3" t="s">
        <v>157</v>
      </c>
      <c r="K18" s="7" t="s">
        <v>28</v>
      </c>
      <c r="L18" s="2"/>
      <c r="M18" s="3" t="s">
        <v>150</v>
      </c>
      <c r="N18" s="3">
        <v>0</v>
      </c>
      <c r="O18" s="3" t="s">
        <v>183</v>
      </c>
      <c r="P18" s="7" t="s">
        <v>28</v>
      </c>
      <c r="Q18" s="6" t="s">
        <v>123</v>
      </c>
      <c r="R18" s="3">
        <v>0</v>
      </c>
      <c r="S18" s="3" t="s">
        <v>226</v>
      </c>
      <c r="T18" s="7" t="s">
        <v>28</v>
      </c>
      <c r="U18" s="6" t="s">
        <v>123</v>
      </c>
      <c r="V18" s="3">
        <v>0</v>
      </c>
      <c r="W18" s="3" t="s">
        <v>208</v>
      </c>
      <c r="X18" s="7" t="s">
        <v>28</v>
      </c>
      <c r="Y18" s="6" t="s">
        <v>123</v>
      </c>
      <c r="Z18" s="3" t="s">
        <v>273</v>
      </c>
      <c r="AA18" s="3"/>
    </row>
    <row r="19" spans="1:27" ht="15">
      <c r="A19" s="1" t="s">
        <v>29</v>
      </c>
      <c r="B19" s="2" t="s">
        <v>8</v>
      </c>
      <c r="C19" s="3" t="s">
        <v>9</v>
      </c>
      <c r="D19" s="3">
        <v>0</v>
      </c>
      <c r="E19" s="1" t="s">
        <v>12</v>
      </c>
      <c r="F19" s="1" t="s">
        <v>29</v>
      </c>
      <c r="G19" s="2"/>
      <c r="H19" s="3" t="s">
        <v>5</v>
      </c>
      <c r="I19" s="3">
        <v>0</v>
      </c>
      <c r="J19" s="3" t="s">
        <v>158</v>
      </c>
      <c r="K19" s="7" t="s">
        <v>29</v>
      </c>
      <c r="L19" s="2"/>
      <c r="M19" s="3" t="s">
        <v>150</v>
      </c>
      <c r="N19" s="3">
        <v>0</v>
      </c>
      <c r="O19" s="3" t="s">
        <v>187</v>
      </c>
      <c r="P19" s="7" t="s">
        <v>29</v>
      </c>
      <c r="Q19" s="3" t="s">
        <v>150</v>
      </c>
      <c r="R19" s="3">
        <v>1</v>
      </c>
      <c r="S19" s="3" t="s">
        <v>227</v>
      </c>
      <c r="T19" s="7" t="s">
        <v>29</v>
      </c>
      <c r="U19" s="6" t="s">
        <v>123</v>
      </c>
      <c r="V19" s="3">
        <v>0</v>
      </c>
      <c r="W19" s="3" t="s">
        <v>208</v>
      </c>
      <c r="X19" s="7" t="s">
        <v>29</v>
      </c>
      <c r="Y19" s="6" t="s">
        <v>123</v>
      </c>
      <c r="Z19" s="3" t="s">
        <v>273</v>
      </c>
      <c r="AA19" s="3"/>
    </row>
    <row r="20" spans="1:27" ht="15">
      <c r="A20" s="1" t="s">
        <v>30</v>
      </c>
      <c r="B20" s="2" t="s">
        <v>8</v>
      </c>
      <c r="C20" s="3" t="s">
        <v>5</v>
      </c>
      <c r="D20" s="3">
        <v>0</v>
      </c>
      <c r="E20" s="1" t="s">
        <v>12</v>
      </c>
      <c r="F20" s="1" t="s">
        <v>30</v>
      </c>
      <c r="G20" s="2"/>
      <c r="H20" s="3" t="s">
        <v>5</v>
      </c>
      <c r="I20" s="3">
        <v>8</v>
      </c>
      <c r="J20" s="1"/>
      <c r="K20" s="7" t="s">
        <v>30</v>
      </c>
      <c r="L20" s="2"/>
      <c r="M20" s="3" t="s">
        <v>150</v>
      </c>
      <c r="N20" s="3">
        <v>7</v>
      </c>
      <c r="O20" s="1" t="s">
        <v>188</v>
      </c>
      <c r="P20" s="7" t="s">
        <v>30</v>
      </c>
      <c r="Q20" s="3" t="s">
        <v>5</v>
      </c>
      <c r="R20" s="3">
        <v>9</v>
      </c>
      <c r="S20" s="1" t="s">
        <v>181</v>
      </c>
      <c r="T20" s="7" t="s">
        <v>30</v>
      </c>
      <c r="U20" s="3" t="s">
        <v>150</v>
      </c>
      <c r="V20" s="3">
        <v>3</v>
      </c>
      <c r="W20" s="1" t="s">
        <v>216</v>
      </c>
      <c r="X20" s="7" t="s">
        <v>30</v>
      </c>
      <c r="Y20" s="6" t="s">
        <v>123</v>
      </c>
      <c r="Z20" s="3">
        <v>0</v>
      </c>
      <c r="AA20" s="1" t="s">
        <v>208</v>
      </c>
    </row>
    <row r="21" spans="1:27" ht="15.75" thickBot="1">
      <c r="A21" s="3" t="s">
        <v>31</v>
      </c>
      <c r="B21" s="2"/>
      <c r="C21" s="3"/>
      <c r="D21" s="5">
        <f>SUM(D3:D20)</f>
        <v>52</v>
      </c>
      <c r="E21" s="1"/>
      <c r="F21" s="3" t="s">
        <v>31</v>
      </c>
      <c r="G21" s="2"/>
      <c r="H21" s="3"/>
      <c r="I21" s="5">
        <f>SUM(I3:I20)</f>
        <v>86</v>
      </c>
      <c r="J21" s="1"/>
      <c r="L21" s="2"/>
      <c r="M21" s="3"/>
      <c r="N21" s="5">
        <f>SUM(N4:N20)</f>
        <v>54</v>
      </c>
      <c r="O21" s="1"/>
      <c r="Q21" s="3"/>
      <c r="R21" s="5">
        <f>SUM(R4:R20)</f>
        <v>42</v>
      </c>
      <c r="S21" s="1"/>
      <c r="U21" s="3"/>
      <c r="V21" s="5">
        <f>SUM(V4:V20)</f>
        <v>16</v>
      </c>
      <c r="W21" s="1"/>
      <c r="Y21" s="3"/>
      <c r="Z21" s="5">
        <f>SUM(Z4:Z20)</f>
        <v>16</v>
      </c>
      <c r="AA21" s="1"/>
    </row>
    <row r="22" spans="1:27" ht="15.75" thickTop="1">
      <c r="A22" s="1"/>
      <c r="B22" s="1"/>
      <c r="C22" s="1"/>
      <c r="D22" s="1"/>
      <c r="E22" s="1"/>
      <c r="F22" s="1"/>
      <c r="G22" s="1"/>
      <c r="H22" s="1"/>
      <c r="I22" s="1"/>
      <c r="J22" s="1"/>
      <c r="L22" s="1"/>
      <c r="M22" s="1"/>
      <c r="N22" s="1"/>
      <c r="O22" s="1"/>
      <c r="Q22" s="1"/>
      <c r="R22" s="1"/>
      <c r="S22" s="1"/>
      <c r="U22" s="1"/>
      <c r="V22" s="1"/>
      <c r="W22" s="1"/>
      <c r="Y22" s="1"/>
      <c r="Z22" s="1"/>
      <c r="AA22" s="1"/>
    </row>
    <row r="23" spans="1:27" ht="15">
      <c r="A23" s="1" t="s">
        <v>32</v>
      </c>
      <c r="B23" s="1">
        <v>2</v>
      </c>
      <c r="C23" s="1" t="s">
        <v>5</v>
      </c>
      <c r="D23" s="1">
        <v>13</v>
      </c>
      <c r="E23" s="1"/>
      <c r="F23" s="1" t="s">
        <v>32</v>
      </c>
      <c r="G23" s="1"/>
      <c r="H23" s="1" t="s">
        <v>5</v>
      </c>
      <c r="I23" s="1">
        <v>4</v>
      </c>
      <c r="J23" s="1" t="s">
        <v>159</v>
      </c>
      <c r="K23" s="7" t="s">
        <v>32</v>
      </c>
      <c r="L23" s="8" t="s">
        <v>123</v>
      </c>
      <c r="M23" s="6" t="s">
        <v>123</v>
      </c>
      <c r="N23" s="3">
        <v>0</v>
      </c>
      <c r="O23" s="3" t="s">
        <v>189</v>
      </c>
      <c r="P23" s="7" t="s">
        <v>32</v>
      </c>
      <c r="Q23" s="6" t="s">
        <v>123</v>
      </c>
      <c r="R23" s="3">
        <v>0</v>
      </c>
      <c r="S23" s="3" t="s">
        <v>189</v>
      </c>
      <c r="T23" s="7" t="s">
        <v>32</v>
      </c>
      <c r="U23" s="6" t="s">
        <v>123</v>
      </c>
      <c r="V23" s="3"/>
      <c r="W23" s="3" t="s">
        <v>189</v>
      </c>
      <c r="X23" s="7" t="s">
        <v>32</v>
      </c>
      <c r="Y23" s="6" t="s">
        <v>123</v>
      </c>
      <c r="Z23" s="3"/>
      <c r="AA23" s="3" t="s">
        <v>189</v>
      </c>
    </row>
    <row r="24" spans="1:27" ht="15">
      <c r="A24" s="1" t="s">
        <v>33</v>
      </c>
      <c r="B24" s="1">
        <v>2</v>
      </c>
      <c r="C24" s="1" t="s">
        <v>34</v>
      </c>
      <c r="D24" s="1">
        <v>13</v>
      </c>
      <c r="E24" s="1" t="s">
        <v>35</v>
      </c>
      <c r="F24" s="1" t="s">
        <v>33</v>
      </c>
      <c r="G24" s="1"/>
      <c r="H24" s="1" t="s">
        <v>5</v>
      </c>
      <c r="I24" s="1">
        <v>1</v>
      </c>
      <c r="J24" s="1" t="s">
        <v>160</v>
      </c>
      <c r="K24" s="7" t="s">
        <v>33</v>
      </c>
      <c r="L24" s="8" t="s">
        <v>123</v>
      </c>
      <c r="M24" s="1" t="s">
        <v>5</v>
      </c>
      <c r="N24" s="3">
        <v>0</v>
      </c>
      <c r="O24" s="3" t="s">
        <v>190</v>
      </c>
      <c r="P24" s="7" t="s">
        <v>33</v>
      </c>
      <c r="Q24" s="1" t="s">
        <v>5</v>
      </c>
      <c r="R24" s="3">
        <v>7</v>
      </c>
      <c r="S24" s="3" t="s">
        <v>216</v>
      </c>
      <c r="T24" s="7" t="s">
        <v>33</v>
      </c>
      <c r="U24" s="1" t="s">
        <v>150</v>
      </c>
      <c r="V24" s="3">
        <v>2</v>
      </c>
      <c r="W24" s="3" t="s">
        <v>260</v>
      </c>
      <c r="X24" s="7" t="s">
        <v>33</v>
      </c>
      <c r="Y24" s="1" t="s">
        <v>150</v>
      </c>
      <c r="Z24" s="3">
        <v>2</v>
      </c>
      <c r="AA24" s="3" t="s">
        <v>260</v>
      </c>
    </row>
    <row r="25" spans="1:27" ht="15">
      <c r="A25" s="1" t="s">
        <v>36</v>
      </c>
      <c r="B25" s="1">
        <v>2</v>
      </c>
      <c r="C25" s="1" t="s">
        <v>5</v>
      </c>
      <c r="D25" s="1">
        <v>9</v>
      </c>
      <c r="E25" s="1"/>
      <c r="F25" s="1" t="s">
        <v>36</v>
      </c>
      <c r="G25" s="1"/>
      <c r="H25" s="1" t="s">
        <v>5</v>
      </c>
      <c r="I25" s="1">
        <v>15</v>
      </c>
      <c r="J25" s="1"/>
      <c r="K25" s="7" t="s">
        <v>36</v>
      </c>
      <c r="L25" s="1"/>
      <c r="M25" s="1" t="s">
        <v>5</v>
      </c>
      <c r="N25" s="3">
        <v>15</v>
      </c>
      <c r="O25" s="3" t="s">
        <v>181</v>
      </c>
      <c r="P25" s="7" t="s">
        <v>36</v>
      </c>
      <c r="Q25" s="1" t="s">
        <v>5</v>
      </c>
      <c r="R25" s="3">
        <v>10</v>
      </c>
      <c r="S25" s="3" t="s">
        <v>181</v>
      </c>
      <c r="T25" s="7" t="s">
        <v>36</v>
      </c>
      <c r="U25" s="1" t="s">
        <v>150</v>
      </c>
      <c r="V25" s="3">
        <v>7</v>
      </c>
      <c r="W25" s="3" t="s">
        <v>261</v>
      </c>
      <c r="X25" s="7" t="s">
        <v>36</v>
      </c>
      <c r="Y25" s="1" t="s">
        <v>150</v>
      </c>
      <c r="Z25" s="3">
        <v>7</v>
      </c>
      <c r="AA25" s="3" t="s">
        <v>261</v>
      </c>
    </row>
    <row r="26" spans="1:27" ht="15">
      <c r="A26" s="1" t="s">
        <v>37</v>
      </c>
      <c r="B26" s="3">
        <v>2</v>
      </c>
      <c r="C26" s="1" t="s">
        <v>5</v>
      </c>
      <c r="D26" s="1">
        <v>8</v>
      </c>
      <c r="E26" s="1"/>
      <c r="F26" s="1" t="s">
        <v>37</v>
      </c>
      <c r="G26" s="1"/>
      <c r="H26" s="3" t="s">
        <v>5</v>
      </c>
      <c r="I26" s="3">
        <v>7</v>
      </c>
      <c r="J26" s="1"/>
      <c r="K26" s="7" t="s">
        <v>37</v>
      </c>
      <c r="L26" s="1"/>
      <c r="M26" s="3" t="s">
        <v>5</v>
      </c>
      <c r="N26" s="3">
        <v>11</v>
      </c>
      <c r="O26" s="3" t="s">
        <v>191</v>
      </c>
      <c r="P26" s="7" t="s">
        <v>37</v>
      </c>
      <c r="Q26" s="3" t="s">
        <v>5</v>
      </c>
      <c r="R26" s="3">
        <v>10</v>
      </c>
      <c r="S26" s="3" t="s">
        <v>228</v>
      </c>
      <c r="T26" s="7" t="s">
        <v>37</v>
      </c>
      <c r="U26" s="3" t="s">
        <v>5</v>
      </c>
      <c r="V26" s="3">
        <v>2</v>
      </c>
      <c r="W26" s="3" t="s">
        <v>262</v>
      </c>
      <c r="X26" s="7" t="s">
        <v>37</v>
      </c>
      <c r="Y26" s="3" t="s">
        <v>5</v>
      </c>
      <c r="Z26" s="3">
        <v>2</v>
      </c>
      <c r="AA26" s="3" t="s">
        <v>262</v>
      </c>
    </row>
    <row r="27" spans="1:27" ht="15">
      <c r="A27" s="1" t="s">
        <v>38</v>
      </c>
      <c r="B27" s="3">
        <v>2</v>
      </c>
      <c r="C27" s="3" t="s">
        <v>5</v>
      </c>
      <c r="D27" s="3">
        <v>23</v>
      </c>
      <c r="E27" s="1" t="s">
        <v>39</v>
      </c>
      <c r="F27" s="1" t="s">
        <v>38</v>
      </c>
      <c r="G27" s="3"/>
      <c r="H27" s="3" t="s">
        <v>5</v>
      </c>
      <c r="I27" s="3">
        <v>44</v>
      </c>
      <c r="J27" s="1"/>
      <c r="K27" s="7" t="s">
        <v>38</v>
      </c>
      <c r="L27" s="3"/>
      <c r="M27" s="3" t="s">
        <v>5</v>
      </c>
      <c r="N27" s="3">
        <v>19</v>
      </c>
      <c r="O27" s="3" t="s">
        <v>181</v>
      </c>
      <c r="P27" s="7" t="s">
        <v>38</v>
      </c>
      <c r="Q27" s="3" t="s">
        <v>150</v>
      </c>
      <c r="R27" s="3">
        <v>33</v>
      </c>
      <c r="S27" s="3" t="s">
        <v>229</v>
      </c>
      <c r="T27" s="7" t="s">
        <v>38</v>
      </c>
      <c r="U27" s="3" t="s">
        <v>150</v>
      </c>
      <c r="V27" s="3">
        <v>6</v>
      </c>
      <c r="W27" s="3" t="s">
        <v>229</v>
      </c>
      <c r="X27" s="7" t="s">
        <v>38</v>
      </c>
      <c r="Y27" s="3" t="s">
        <v>150</v>
      </c>
      <c r="Z27" s="3">
        <v>6</v>
      </c>
      <c r="AA27" s="3" t="s">
        <v>229</v>
      </c>
    </row>
    <row r="28" spans="1:27" ht="15">
      <c r="A28" s="1" t="s">
        <v>40</v>
      </c>
      <c r="B28" s="3">
        <v>2</v>
      </c>
      <c r="C28" s="3" t="s">
        <v>5</v>
      </c>
      <c r="D28" s="3">
        <v>9</v>
      </c>
      <c r="E28" s="1"/>
      <c r="F28" s="1" t="s">
        <v>40</v>
      </c>
      <c r="G28" s="3"/>
      <c r="H28" s="3" t="s">
        <v>5</v>
      </c>
      <c r="I28" s="3">
        <v>0</v>
      </c>
      <c r="J28" s="1" t="s">
        <v>161</v>
      </c>
      <c r="K28" s="7" t="s">
        <v>40</v>
      </c>
      <c r="L28" s="3"/>
      <c r="M28" s="3" t="s">
        <v>150</v>
      </c>
      <c r="N28" s="3">
        <v>4</v>
      </c>
      <c r="O28" s="3" t="s">
        <v>192</v>
      </c>
      <c r="P28" s="7" t="s">
        <v>40</v>
      </c>
      <c r="Q28" s="3" t="s">
        <v>150</v>
      </c>
      <c r="R28" s="3">
        <v>4</v>
      </c>
      <c r="S28" s="3" t="s">
        <v>216</v>
      </c>
      <c r="T28" s="7" t="s">
        <v>40</v>
      </c>
      <c r="U28" s="3" t="s">
        <v>5</v>
      </c>
      <c r="V28" s="3">
        <v>0</v>
      </c>
      <c r="W28" s="3" t="s">
        <v>233</v>
      </c>
      <c r="X28" s="7" t="s">
        <v>40</v>
      </c>
      <c r="Y28" s="3" t="s">
        <v>5</v>
      </c>
      <c r="Z28" s="3">
        <v>0</v>
      </c>
      <c r="AA28" s="3" t="s">
        <v>233</v>
      </c>
    </row>
    <row r="29" spans="1:27" ht="15">
      <c r="A29" s="1" t="s">
        <v>41</v>
      </c>
      <c r="B29" s="3">
        <v>2</v>
      </c>
      <c r="C29" s="3" t="s">
        <v>5</v>
      </c>
      <c r="D29" s="3">
        <v>9</v>
      </c>
      <c r="E29" s="1"/>
      <c r="F29" s="1" t="s">
        <v>41</v>
      </c>
      <c r="G29" s="3"/>
      <c r="H29" s="3" t="s">
        <v>5</v>
      </c>
      <c r="I29" s="3">
        <v>12</v>
      </c>
      <c r="J29" s="1"/>
      <c r="K29" s="7" t="s">
        <v>41</v>
      </c>
      <c r="L29" s="3"/>
      <c r="M29" s="3" t="s">
        <v>5</v>
      </c>
      <c r="N29" s="3">
        <v>9</v>
      </c>
      <c r="O29" s="3" t="s">
        <v>181</v>
      </c>
      <c r="P29" s="7" t="s">
        <v>41</v>
      </c>
      <c r="Q29" s="3" t="s">
        <v>5</v>
      </c>
      <c r="R29" s="3">
        <v>10</v>
      </c>
      <c r="S29" s="3" t="s">
        <v>230</v>
      </c>
      <c r="T29" s="7" t="s">
        <v>41</v>
      </c>
      <c r="U29" s="3" t="s">
        <v>5</v>
      </c>
      <c r="V29" s="3">
        <v>5</v>
      </c>
      <c r="W29" s="3" t="s">
        <v>181</v>
      </c>
      <c r="X29" s="7" t="s">
        <v>41</v>
      </c>
      <c r="Y29" s="3" t="s">
        <v>5</v>
      </c>
      <c r="Z29" s="3">
        <v>5</v>
      </c>
      <c r="AA29" s="3" t="s">
        <v>181</v>
      </c>
    </row>
    <row r="30" spans="1:27" ht="15">
      <c r="A30" s="1" t="s">
        <v>42</v>
      </c>
      <c r="B30" s="3">
        <v>2</v>
      </c>
      <c r="C30" s="3" t="s">
        <v>34</v>
      </c>
      <c r="D30" s="3">
        <v>9</v>
      </c>
      <c r="E30" s="1" t="s">
        <v>43</v>
      </c>
      <c r="F30" s="1" t="s">
        <v>42</v>
      </c>
      <c r="G30" s="3"/>
      <c r="H30" s="3" t="s">
        <v>5</v>
      </c>
      <c r="I30" s="3">
        <v>3</v>
      </c>
      <c r="J30" s="1" t="s">
        <v>162</v>
      </c>
      <c r="K30" s="7" t="s">
        <v>42</v>
      </c>
      <c r="L30" s="3"/>
      <c r="M30" s="3" t="s">
        <v>5</v>
      </c>
      <c r="N30" s="3">
        <v>4</v>
      </c>
      <c r="O30" s="3" t="s">
        <v>181</v>
      </c>
      <c r="P30" s="7" t="s">
        <v>42</v>
      </c>
      <c r="Q30" s="3" t="s">
        <v>5</v>
      </c>
      <c r="R30" s="3">
        <v>3</v>
      </c>
      <c r="S30" s="3" t="s">
        <v>181</v>
      </c>
      <c r="T30" s="7" t="s">
        <v>42</v>
      </c>
      <c r="U30" s="3" t="s">
        <v>150</v>
      </c>
      <c r="V30" s="3">
        <v>2</v>
      </c>
      <c r="W30" s="3" t="s">
        <v>224</v>
      </c>
      <c r="X30" s="7" t="s">
        <v>42</v>
      </c>
      <c r="Y30" s="3" t="s">
        <v>150</v>
      </c>
      <c r="Z30" s="3">
        <v>2</v>
      </c>
      <c r="AA30" s="3" t="s">
        <v>224</v>
      </c>
    </row>
    <row r="31" spans="1:27" ht="15">
      <c r="A31" s="1" t="s">
        <v>44</v>
      </c>
      <c r="B31" s="3">
        <v>2</v>
      </c>
      <c r="C31" s="3" t="s">
        <v>5</v>
      </c>
      <c r="D31" s="3">
        <v>14</v>
      </c>
      <c r="E31" s="1"/>
      <c r="F31" s="1" t="s">
        <v>44</v>
      </c>
      <c r="G31" s="3"/>
      <c r="H31" s="3" t="s">
        <v>5</v>
      </c>
      <c r="I31" s="3">
        <v>14</v>
      </c>
      <c r="J31" s="1"/>
      <c r="K31" s="7" t="s">
        <v>44</v>
      </c>
      <c r="L31" s="3"/>
      <c r="M31" s="3" t="s">
        <v>5</v>
      </c>
      <c r="N31" s="3">
        <v>7</v>
      </c>
      <c r="O31" s="3" t="s">
        <v>181</v>
      </c>
      <c r="P31" s="7" t="s">
        <v>44</v>
      </c>
      <c r="Q31" s="3" t="s">
        <v>5</v>
      </c>
      <c r="R31" s="3">
        <v>13</v>
      </c>
      <c r="S31" s="3" t="s">
        <v>216</v>
      </c>
      <c r="T31" s="7" t="s">
        <v>44</v>
      </c>
      <c r="U31" s="3" t="s">
        <v>5</v>
      </c>
      <c r="V31" s="3">
        <v>6</v>
      </c>
      <c r="W31" s="3" t="s">
        <v>181</v>
      </c>
      <c r="X31" s="7" t="s">
        <v>44</v>
      </c>
      <c r="Y31" s="3" t="s">
        <v>5</v>
      </c>
      <c r="Z31" s="3">
        <v>6</v>
      </c>
      <c r="AA31" s="3" t="s">
        <v>181</v>
      </c>
    </row>
    <row r="32" spans="1:27" ht="15">
      <c r="A32" s="1" t="s">
        <v>45</v>
      </c>
      <c r="B32" s="3">
        <v>2</v>
      </c>
      <c r="C32" s="3" t="s">
        <v>5</v>
      </c>
      <c r="D32" s="3">
        <v>14</v>
      </c>
      <c r="E32" s="1" t="s">
        <v>43</v>
      </c>
      <c r="F32" s="1" t="s">
        <v>45</v>
      </c>
      <c r="G32" s="3"/>
      <c r="H32" s="3" t="s">
        <v>5</v>
      </c>
      <c r="I32" s="3">
        <v>22</v>
      </c>
      <c r="J32" s="1"/>
      <c r="K32" s="7" t="s">
        <v>45</v>
      </c>
      <c r="L32" s="3"/>
      <c r="M32" s="3" t="s">
        <v>5</v>
      </c>
      <c r="N32" s="3">
        <v>22</v>
      </c>
      <c r="O32" s="3" t="s">
        <v>181</v>
      </c>
      <c r="P32" s="7" t="s">
        <v>45</v>
      </c>
      <c r="Q32" s="3" t="s">
        <v>5</v>
      </c>
      <c r="R32" s="3">
        <v>25</v>
      </c>
      <c r="S32" s="3" t="s">
        <v>231</v>
      </c>
      <c r="T32" s="7" t="s">
        <v>45</v>
      </c>
      <c r="U32" s="3" t="s">
        <v>5</v>
      </c>
      <c r="V32" s="3">
        <v>7</v>
      </c>
      <c r="W32" s="3" t="s">
        <v>181</v>
      </c>
      <c r="X32" s="7" t="s">
        <v>45</v>
      </c>
      <c r="Y32" s="3" t="s">
        <v>5</v>
      </c>
      <c r="Z32" s="3">
        <v>7</v>
      </c>
      <c r="AA32" s="3" t="s">
        <v>181</v>
      </c>
    </row>
    <row r="33" spans="1:27" ht="15">
      <c r="A33" s="1" t="s">
        <v>46</v>
      </c>
      <c r="B33" s="3">
        <v>2</v>
      </c>
      <c r="C33" s="3" t="s">
        <v>5</v>
      </c>
      <c r="D33" s="3">
        <v>7</v>
      </c>
      <c r="E33" s="1" t="s">
        <v>47</v>
      </c>
      <c r="F33" s="1" t="s">
        <v>46</v>
      </c>
      <c r="G33" s="3"/>
      <c r="H33" s="3" t="s">
        <v>5</v>
      </c>
      <c r="I33" s="3">
        <v>9</v>
      </c>
      <c r="J33" s="1" t="s">
        <v>163</v>
      </c>
      <c r="K33" s="7" t="s">
        <v>46</v>
      </c>
      <c r="L33" s="3"/>
      <c r="M33" s="3" t="s">
        <v>150</v>
      </c>
      <c r="N33" s="3">
        <v>8</v>
      </c>
      <c r="O33" s="3" t="s">
        <v>193</v>
      </c>
      <c r="P33" s="7" t="s">
        <v>46</v>
      </c>
      <c r="Q33" s="3" t="s">
        <v>150</v>
      </c>
      <c r="R33" s="3">
        <v>7</v>
      </c>
      <c r="S33" s="3" t="s">
        <v>232</v>
      </c>
      <c r="T33" s="7" t="s">
        <v>46</v>
      </c>
      <c r="U33" s="3" t="s">
        <v>150</v>
      </c>
      <c r="V33" s="3">
        <v>2</v>
      </c>
      <c r="W33" s="3" t="s">
        <v>263</v>
      </c>
      <c r="X33" s="7" t="s">
        <v>46</v>
      </c>
      <c r="Y33" s="3" t="s">
        <v>150</v>
      </c>
      <c r="Z33" s="3">
        <v>2</v>
      </c>
      <c r="AA33" s="3" t="s">
        <v>263</v>
      </c>
    </row>
    <row r="34" spans="1:27" ht="15">
      <c r="A34" s="1" t="s">
        <v>48</v>
      </c>
      <c r="B34" s="3">
        <v>2</v>
      </c>
      <c r="C34" s="3" t="s">
        <v>5</v>
      </c>
      <c r="D34" s="3">
        <v>11</v>
      </c>
      <c r="E34" s="1"/>
      <c r="F34" s="1" t="s">
        <v>48</v>
      </c>
      <c r="G34" s="3"/>
      <c r="H34" s="3" t="s">
        <v>5</v>
      </c>
      <c r="I34" s="3">
        <v>3</v>
      </c>
      <c r="J34" s="1"/>
      <c r="K34" s="7" t="s">
        <v>48</v>
      </c>
      <c r="L34" s="3"/>
      <c r="M34" s="3" t="s">
        <v>5</v>
      </c>
      <c r="N34" s="3">
        <v>15</v>
      </c>
      <c r="O34" s="3" t="s">
        <v>181</v>
      </c>
      <c r="P34" s="7" t="s">
        <v>48</v>
      </c>
      <c r="Q34" s="3" t="s">
        <v>5</v>
      </c>
      <c r="R34" s="3">
        <v>0</v>
      </c>
      <c r="S34" s="3" t="s">
        <v>233</v>
      </c>
      <c r="T34" s="7" t="s">
        <v>48</v>
      </c>
      <c r="U34" s="3" t="s">
        <v>150</v>
      </c>
      <c r="V34" s="3">
        <v>4</v>
      </c>
      <c r="W34" s="3" t="s">
        <v>181</v>
      </c>
      <c r="X34" s="7" t="s">
        <v>48</v>
      </c>
      <c r="Y34" s="3" t="s">
        <v>150</v>
      </c>
      <c r="Z34" s="3">
        <v>4</v>
      </c>
      <c r="AA34" s="3" t="s">
        <v>181</v>
      </c>
    </row>
    <row r="35" spans="1:27" ht="15">
      <c r="A35" s="1" t="s">
        <v>49</v>
      </c>
      <c r="B35" s="3">
        <v>2</v>
      </c>
      <c r="C35" s="3" t="s">
        <v>5</v>
      </c>
      <c r="D35" s="3">
        <v>17</v>
      </c>
      <c r="E35" s="1"/>
      <c r="F35" s="1" t="s">
        <v>49</v>
      </c>
      <c r="G35" s="3"/>
      <c r="H35" s="3" t="s">
        <v>5</v>
      </c>
      <c r="I35" s="3">
        <v>49</v>
      </c>
      <c r="J35" s="1"/>
      <c r="K35" s="7" t="s">
        <v>49</v>
      </c>
      <c r="L35" s="3"/>
      <c r="M35" s="3" t="s">
        <v>5</v>
      </c>
      <c r="N35" s="3">
        <v>19</v>
      </c>
      <c r="O35" s="3" t="s">
        <v>181</v>
      </c>
      <c r="P35" s="7" t="s">
        <v>49</v>
      </c>
      <c r="Q35" s="3" t="s">
        <v>5</v>
      </c>
      <c r="R35" s="3">
        <v>12</v>
      </c>
      <c r="S35" s="3" t="s">
        <v>181</v>
      </c>
      <c r="T35" s="7" t="s">
        <v>49</v>
      </c>
      <c r="U35" s="3" t="s">
        <v>5</v>
      </c>
      <c r="V35" s="3">
        <v>18</v>
      </c>
      <c r="W35" s="3" t="s">
        <v>181</v>
      </c>
      <c r="X35" s="7" t="s">
        <v>49</v>
      </c>
      <c r="Y35" s="3" t="s">
        <v>5</v>
      </c>
      <c r="Z35" s="3">
        <v>18</v>
      </c>
      <c r="AA35" s="3" t="s">
        <v>181</v>
      </c>
    </row>
    <row r="36" spans="1:27" ht="15">
      <c r="A36" s="1" t="s">
        <v>50</v>
      </c>
      <c r="B36" s="1" t="s">
        <v>8</v>
      </c>
      <c r="C36" s="3" t="s">
        <v>9</v>
      </c>
      <c r="D36" s="3">
        <v>0</v>
      </c>
      <c r="E36" s="1" t="s">
        <v>12</v>
      </c>
      <c r="F36" s="1" t="s">
        <v>50</v>
      </c>
      <c r="G36" s="1"/>
      <c r="H36" s="3" t="s">
        <v>9</v>
      </c>
      <c r="I36" s="3">
        <v>2</v>
      </c>
      <c r="J36" s="1" t="s">
        <v>164</v>
      </c>
      <c r="K36" s="7" t="s">
        <v>50</v>
      </c>
      <c r="L36" s="3"/>
      <c r="M36" s="3" t="s">
        <v>150</v>
      </c>
      <c r="N36" s="3">
        <v>0</v>
      </c>
      <c r="O36" s="3" t="s">
        <v>194</v>
      </c>
      <c r="P36" s="7" t="s">
        <v>50</v>
      </c>
      <c r="Q36" s="3" t="s">
        <v>5</v>
      </c>
      <c r="R36" s="3">
        <v>5</v>
      </c>
      <c r="S36" s="3" t="s">
        <v>181</v>
      </c>
      <c r="T36" s="7" t="s">
        <v>50</v>
      </c>
      <c r="U36" s="3" t="s">
        <v>5</v>
      </c>
      <c r="V36" s="3">
        <v>6</v>
      </c>
      <c r="W36" s="3" t="s">
        <v>181</v>
      </c>
      <c r="X36" s="7" t="s">
        <v>50</v>
      </c>
      <c r="Y36" s="3" t="s">
        <v>5</v>
      </c>
      <c r="Z36" s="3">
        <v>6</v>
      </c>
      <c r="AA36" s="3" t="s">
        <v>181</v>
      </c>
    </row>
    <row r="37" spans="1:27" ht="15.75" thickBot="1">
      <c r="A37" s="3" t="s">
        <v>31</v>
      </c>
      <c r="B37" s="1"/>
      <c r="C37" s="1"/>
      <c r="D37" s="5">
        <f>SUM(D23:D36)</f>
        <v>156</v>
      </c>
      <c r="E37" s="1"/>
      <c r="F37" s="3" t="s">
        <v>31</v>
      </c>
      <c r="G37" s="1"/>
      <c r="H37" s="1"/>
      <c r="I37" s="5">
        <f>SUM(I23:I36)</f>
        <v>185</v>
      </c>
      <c r="J37" s="1"/>
      <c r="L37" s="1"/>
      <c r="M37" s="1"/>
      <c r="N37" s="5">
        <f>SUM(N23:N36)</f>
        <v>133</v>
      </c>
      <c r="O37" s="1"/>
      <c r="Q37" s="1"/>
      <c r="R37" s="5">
        <f>SUM(R23:R36)</f>
        <v>139</v>
      </c>
      <c r="S37" s="1"/>
      <c r="U37" s="1"/>
      <c r="V37" s="5">
        <f>SUM(V23:V36)</f>
        <v>67</v>
      </c>
      <c r="W37" s="1"/>
      <c r="Y37" s="1"/>
      <c r="Z37" s="5">
        <f>SUM(Z23:Z36)</f>
        <v>67</v>
      </c>
      <c r="AA37" s="1"/>
    </row>
    <row r="38" spans="1:27" ht="15.75" thickTop="1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  <c r="Q38" s="1"/>
      <c r="R38" s="1"/>
      <c r="S38" s="1"/>
      <c r="U38" s="1"/>
      <c r="V38" s="1"/>
      <c r="W38" s="1"/>
      <c r="Y38" s="1"/>
      <c r="Z38" s="1"/>
      <c r="AA38" s="1"/>
    </row>
    <row r="39" spans="1:27" ht="15">
      <c r="A39" s="1" t="s">
        <v>51</v>
      </c>
      <c r="B39" s="1">
        <v>2</v>
      </c>
      <c r="C39" s="1" t="s">
        <v>5</v>
      </c>
      <c r="D39" s="1"/>
      <c r="E39" s="1" t="s">
        <v>52</v>
      </c>
      <c r="F39" s="1" t="s">
        <v>51</v>
      </c>
      <c r="G39" s="1"/>
      <c r="H39" s="1" t="s">
        <v>5</v>
      </c>
      <c r="I39" s="1">
        <v>17</v>
      </c>
      <c r="J39" s="1" t="s">
        <v>165</v>
      </c>
      <c r="K39" s="7" t="s">
        <v>51</v>
      </c>
      <c r="L39" s="1"/>
      <c r="M39" s="1" t="s">
        <v>5</v>
      </c>
      <c r="N39" s="1">
        <v>14</v>
      </c>
      <c r="O39" s="1" t="s">
        <v>195</v>
      </c>
      <c r="P39" s="7" t="s">
        <v>51</v>
      </c>
      <c r="Q39" s="1" t="s">
        <v>5</v>
      </c>
      <c r="R39" s="1">
        <v>19</v>
      </c>
      <c r="S39" s="1" t="s">
        <v>234</v>
      </c>
      <c r="T39" s="7" t="s">
        <v>51</v>
      </c>
      <c r="U39" s="1" t="s">
        <v>5</v>
      </c>
      <c r="V39" s="1">
        <v>4</v>
      </c>
      <c r="W39" s="1" t="s">
        <v>201</v>
      </c>
      <c r="X39" s="7" t="s">
        <v>51</v>
      </c>
      <c r="Y39" s="1" t="s">
        <v>5</v>
      </c>
      <c r="Z39" s="1">
        <v>10</v>
      </c>
      <c r="AA39" s="1"/>
    </row>
    <row r="40" spans="1:27" ht="15">
      <c r="A40" s="1" t="s">
        <v>53</v>
      </c>
      <c r="B40" s="1">
        <v>2</v>
      </c>
      <c r="C40" s="1" t="s">
        <v>5</v>
      </c>
      <c r="D40" s="1"/>
      <c r="E40" s="1"/>
      <c r="F40" s="1" t="s">
        <v>53</v>
      </c>
      <c r="G40" s="1"/>
      <c r="H40" s="1" t="s">
        <v>5</v>
      </c>
      <c r="I40" s="1">
        <v>6</v>
      </c>
      <c r="J40" s="1"/>
      <c r="K40" s="7" t="s">
        <v>53</v>
      </c>
      <c r="L40" s="1"/>
      <c r="M40" s="1" t="s">
        <v>5</v>
      </c>
      <c r="N40" s="1">
        <v>4</v>
      </c>
      <c r="O40" s="1" t="s">
        <v>195</v>
      </c>
      <c r="P40" s="7" t="s">
        <v>53</v>
      </c>
      <c r="Q40" s="1" t="s">
        <v>150</v>
      </c>
      <c r="R40" s="1">
        <v>3</v>
      </c>
      <c r="S40" s="1" t="s">
        <v>220</v>
      </c>
      <c r="T40" s="7" t="s">
        <v>53</v>
      </c>
      <c r="U40" s="1" t="s">
        <v>150</v>
      </c>
      <c r="V40" s="1">
        <v>2</v>
      </c>
      <c r="W40" s="1" t="s">
        <v>220</v>
      </c>
      <c r="X40" s="7" t="s">
        <v>53</v>
      </c>
      <c r="Y40" s="8" t="s">
        <v>123</v>
      </c>
      <c r="Z40" s="1">
        <v>0</v>
      </c>
      <c r="AA40" s="1" t="s">
        <v>249</v>
      </c>
    </row>
    <row r="41" spans="1:27" ht="15">
      <c r="A41" s="1" t="s">
        <v>54</v>
      </c>
      <c r="B41" s="1">
        <v>2</v>
      </c>
      <c r="C41" s="1" t="s">
        <v>5</v>
      </c>
      <c r="D41" s="1"/>
      <c r="E41" s="1"/>
      <c r="F41" s="1" t="s">
        <v>54</v>
      </c>
      <c r="G41" s="1"/>
      <c r="H41" s="1" t="s">
        <v>5</v>
      </c>
      <c r="I41" s="1">
        <v>17</v>
      </c>
      <c r="J41" s="1" t="s">
        <v>166</v>
      </c>
      <c r="K41" s="7" t="s">
        <v>54</v>
      </c>
      <c r="L41" s="1"/>
      <c r="M41" s="1" t="s">
        <v>5</v>
      </c>
      <c r="N41" s="1">
        <v>10</v>
      </c>
      <c r="O41" s="1" t="s">
        <v>196</v>
      </c>
      <c r="P41" s="7" t="s">
        <v>54</v>
      </c>
      <c r="Q41" s="1" t="s">
        <v>5</v>
      </c>
      <c r="R41" s="1">
        <v>9</v>
      </c>
      <c r="S41" s="1" t="s">
        <v>235</v>
      </c>
      <c r="T41" s="7" t="s">
        <v>54</v>
      </c>
      <c r="U41" s="1" t="s">
        <v>5</v>
      </c>
      <c r="V41" s="1">
        <v>5</v>
      </c>
      <c r="W41" s="1" t="s">
        <v>201</v>
      </c>
      <c r="X41" s="7" t="s">
        <v>54</v>
      </c>
      <c r="Y41" s="1" t="s">
        <v>5</v>
      </c>
      <c r="Z41" s="1">
        <v>7</v>
      </c>
      <c r="AA41" s="1"/>
    </row>
    <row r="42" spans="1:5" ht="15">
      <c r="A42" s="3" t="s">
        <v>55</v>
      </c>
      <c r="B42" s="3">
        <v>1</v>
      </c>
      <c r="C42" s="3" t="s">
        <v>5</v>
      </c>
      <c r="D42" s="3">
        <v>6</v>
      </c>
      <c r="E42" s="1"/>
    </row>
    <row r="43" spans="1:27" ht="15">
      <c r="A43" s="1" t="s">
        <v>56</v>
      </c>
      <c r="B43" s="3">
        <v>2</v>
      </c>
      <c r="C43" s="3" t="s">
        <v>5</v>
      </c>
      <c r="D43" s="3">
        <v>12</v>
      </c>
      <c r="E43" s="1"/>
      <c r="F43" s="1" t="s">
        <v>56</v>
      </c>
      <c r="G43" s="3"/>
      <c r="H43" s="3" t="s">
        <v>5</v>
      </c>
      <c r="I43" s="3">
        <v>13</v>
      </c>
      <c r="J43" s="1"/>
      <c r="K43" s="7" t="s">
        <v>56</v>
      </c>
      <c r="L43" s="3"/>
      <c r="M43" s="3" t="s">
        <v>5</v>
      </c>
      <c r="N43" s="3">
        <v>5</v>
      </c>
      <c r="O43" s="3" t="s">
        <v>197</v>
      </c>
      <c r="P43" s="7" t="s">
        <v>56</v>
      </c>
      <c r="Q43" s="3" t="s">
        <v>5</v>
      </c>
      <c r="R43" s="3">
        <v>4</v>
      </c>
      <c r="S43" s="3" t="s">
        <v>236</v>
      </c>
      <c r="T43" s="7" t="s">
        <v>56</v>
      </c>
      <c r="U43" s="3" t="s">
        <v>5</v>
      </c>
      <c r="V43" s="3">
        <v>1</v>
      </c>
      <c r="W43" s="3" t="s">
        <v>201</v>
      </c>
      <c r="X43" s="7" t="s">
        <v>56</v>
      </c>
      <c r="Y43" s="3" t="s">
        <v>5</v>
      </c>
      <c r="Z43" s="3">
        <v>8</v>
      </c>
      <c r="AA43" s="3"/>
    </row>
    <row r="44" spans="1:27" ht="15">
      <c r="A44" s="1" t="s">
        <v>57</v>
      </c>
      <c r="B44" s="3">
        <v>2</v>
      </c>
      <c r="C44" s="3" t="s">
        <v>5</v>
      </c>
      <c r="D44" s="3">
        <v>9</v>
      </c>
      <c r="E44" s="1"/>
      <c r="F44" s="1" t="s">
        <v>57</v>
      </c>
      <c r="G44" s="3"/>
      <c r="H44" s="3" t="s">
        <v>5</v>
      </c>
      <c r="I44" s="3">
        <v>7</v>
      </c>
      <c r="J44" s="1"/>
      <c r="K44" s="7" t="s">
        <v>57</v>
      </c>
      <c r="L44" s="3"/>
      <c r="M44" s="3" t="s">
        <v>150</v>
      </c>
      <c r="N44" s="3">
        <v>14</v>
      </c>
      <c r="O44" s="3" t="s">
        <v>198</v>
      </c>
      <c r="P44" s="7" t="s">
        <v>57</v>
      </c>
      <c r="Q44" s="3" t="s">
        <v>5</v>
      </c>
      <c r="R44" s="3">
        <v>4</v>
      </c>
      <c r="S44" s="3" t="s">
        <v>181</v>
      </c>
      <c r="T44" s="7" t="s">
        <v>57</v>
      </c>
      <c r="U44" s="3" t="s">
        <v>5</v>
      </c>
      <c r="V44" s="3">
        <v>0</v>
      </c>
      <c r="W44" s="3" t="s">
        <v>181</v>
      </c>
      <c r="X44" s="7" t="s">
        <v>57</v>
      </c>
      <c r="Y44" s="3" t="s">
        <v>150</v>
      </c>
      <c r="Z44" s="3">
        <v>6</v>
      </c>
      <c r="AA44" s="3"/>
    </row>
    <row r="45" spans="1:27" ht="15">
      <c r="A45" s="1" t="s">
        <v>58</v>
      </c>
      <c r="B45" s="1" t="s">
        <v>59</v>
      </c>
      <c r="C45" s="3" t="s">
        <v>5</v>
      </c>
      <c r="D45" s="3">
        <v>20</v>
      </c>
      <c r="E45" s="1"/>
      <c r="F45" s="1" t="s">
        <v>58</v>
      </c>
      <c r="G45" s="1"/>
      <c r="H45" s="3" t="s">
        <v>5</v>
      </c>
      <c r="I45" s="3">
        <v>13</v>
      </c>
      <c r="J45" s="1"/>
      <c r="K45" s="7" t="s">
        <v>58</v>
      </c>
      <c r="L45" s="1"/>
      <c r="M45" s="3" t="s">
        <v>5</v>
      </c>
      <c r="N45" s="3">
        <v>12</v>
      </c>
      <c r="O45" s="3" t="s">
        <v>181</v>
      </c>
      <c r="P45" s="7" t="s">
        <v>58</v>
      </c>
      <c r="Q45" s="3" t="s">
        <v>5</v>
      </c>
      <c r="R45" s="3">
        <v>14</v>
      </c>
      <c r="S45" s="3" t="s">
        <v>181</v>
      </c>
      <c r="T45" s="7" t="s">
        <v>58</v>
      </c>
      <c r="U45" s="3" t="s">
        <v>150</v>
      </c>
      <c r="V45" s="3">
        <v>0</v>
      </c>
      <c r="W45" s="3" t="s">
        <v>181</v>
      </c>
      <c r="X45" s="7" t="s">
        <v>58</v>
      </c>
      <c r="Y45" s="3" t="s">
        <v>5</v>
      </c>
      <c r="Z45" s="3">
        <v>8</v>
      </c>
      <c r="AA45" s="3"/>
    </row>
    <row r="46" spans="1:27" ht="15">
      <c r="A46" s="1" t="s">
        <v>60</v>
      </c>
      <c r="B46" s="3">
        <v>2</v>
      </c>
      <c r="C46" s="3" t="s">
        <v>5</v>
      </c>
      <c r="D46" s="3">
        <v>22</v>
      </c>
      <c r="E46" s="1" t="s">
        <v>61</v>
      </c>
      <c r="F46" s="1" t="s">
        <v>60</v>
      </c>
      <c r="G46" s="3"/>
      <c r="H46" s="3" t="s">
        <v>5</v>
      </c>
      <c r="I46" s="3">
        <v>14</v>
      </c>
      <c r="J46" s="1"/>
      <c r="K46" s="7" t="s">
        <v>60</v>
      </c>
      <c r="L46" s="3"/>
      <c r="M46" s="3" t="s">
        <v>5</v>
      </c>
      <c r="N46" s="3">
        <v>5</v>
      </c>
      <c r="O46" s="3" t="s">
        <v>195</v>
      </c>
      <c r="P46" s="7" t="s">
        <v>60</v>
      </c>
      <c r="Q46" s="3" t="s">
        <v>150</v>
      </c>
      <c r="R46" s="3">
        <v>13</v>
      </c>
      <c r="S46" s="3" t="s">
        <v>237</v>
      </c>
      <c r="T46" s="7" t="s">
        <v>60</v>
      </c>
      <c r="U46" s="3" t="s">
        <v>150</v>
      </c>
      <c r="V46" s="3">
        <v>0</v>
      </c>
      <c r="W46" s="3" t="s">
        <v>264</v>
      </c>
      <c r="X46" s="7" t="s">
        <v>60</v>
      </c>
      <c r="Y46" s="3" t="s">
        <v>5</v>
      </c>
      <c r="Z46" s="3">
        <v>2</v>
      </c>
      <c r="AA46" s="3"/>
    </row>
    <row r="47" spans="1:27" ht="15">
      <c r="A47" s="1" t="s">
        <v>62</v>
      </c>
      <c r="B47" s="3">
        <v>2</v>
      </c>
      <c r="C47" s="3" t="s">
        <v>5</v>
      </c>
      <c r="D47" s="3">
        <v>17</v>
      </c>
      <c r="E47" s="1"/>
      <c r="F47" s="1" t="s">
        <v>62</v>
      </c>
      <c r="G47" s="3"/>
      <c r="H47" s="3" t="s">
        <v>5</v>
      </c>
      <c r="I47" s="3">
        <v>10</v>
      </c>
      <c r="J47" s="1"/>
      <c r="K47" s="7" t="s">
        <v>62</v>
      </c>
      <c r="L47" s="3"/>
      <c r="M47" s="3" t="s">
        <v>5</v>
      </c>
      <c r="N47" s="3">
        <v>20</v>
      </c>
      <c r="O47" s="3" t="s">
        <v>199</v>
      </c>
      <c r="P47" s="7" t="s">
        <v>62</v>
      </c>
      <c r="Q47" s="3" t="s">
        <v>5</v>
      </c>
      <c r="R47" s="3">
        <v>17</v>
      </c>
      <c r="S47" s="3" t="s">
        <v>181</v>
      </c>
      <c r="T47" s="7" t="s">
        <v>62</v>
      </c>
      <c r="U47" s="3" t="s">
        <v>5</v>
      </c>
      <c r="V47" s="3">
        <v>0</v>
      </c>
      <c r="W47" s="3" t="s">
        <v>181</v>
      </c>
      <c r="X47" s="7" t="s">
        <v>62</v>
      </c>
      <c r="Y47" s="3" t="s">
        <v>5</v>
      </c>
      <c r="Z47" s="3">
        <v>12</v>
      </c>
      <c r="AA47" s="3"/>
    </row>
    <row r="48" spans="1:10" ht="15">
      <c r="A48" s="3" t="s">
        <v>63</v>
      </c>
      <c r="B48" s="1" t="s">
        <v>64</v>
      </c>
      <c r="C48" s="3"/>
      <c r="D48" s="3">
        <v>5</v>
      </c>
      <c r="E48" s="1" t="s">
        <v>65</v>
      </c>
      <c r="F48" s="3"/>
      <c r="G48" s="1"/>
      <c r="H48" s="3"/>
      <c r="I48" s="3"/>
      <c r="J48" s="1"/>
    </row>
    <row r="49" spans="1:27" ht="15">
      <c r="A49" s="1" t="s">
        <v>66</v>
      </c>
      <c r="B49" s="3">
        <v>2</v>
      </c>
      <c r="C49" s="3" t="s">
        <v>5</v>
      </c>
      <c r="D49" s="3">
        <v>13</v>
      </c>
      <c r="E49" s="1" t="s">
        <v>67</v>
      </c>
      <c r="F49" s="1" t="s">
        <v>66</v>
      </c>
      <c r="G49" s="3"/>
      <c r="H49" s="3" t="s">
        <v>5</v>
      </c>
      <c r="I49" s="3">
        <v>14</v>
      </c>
      <c r="J49" s="1"/>
      <c r="K49" s="7" t="s">
        <v>66</v>
      </c>
      <c r="L49" s="1"/>
      <c r="M49" s="3" t="s">
        <v>5</v>
      </c>
      <c r="N49" s="3">
        <v>17</v>
      </c>
      <c r="O49" s="3" t="s">
        <v>200</v>
      </c>
      <c r="P49" s="7" t="s">
        <v>66</v>
      </c>
      <c r="Q49" s="3" t="s">
        <v>5</v>
      </c>
      <c r="R49" s="3">
        <v>15</v>
      </c>
      <c r="S49" s="3" t="s">
        <v>181</v>
      </c>
      <c r="T49" s="7" t="s">
        <v>66</v>
      </c>
      <c r="U49" s="3" t="s">
        <v>150</v>
      </c>
      <c r="V49" s="3">
        <v>2</v>
      </c>
      <c r="W49" s="3" t="s">
        <v>181</v>
      </c>
      <c r="X49" s="7" t="s">
        <v>66</v>
      </c>
      <c r="Y49" s="3" t="s">
        <v>5</v>
      </c>
      <c r="Z49" s="3">
        <v>9</v>
      </c>
      <c r="AA49" s="3"/>
    </row>
    <row r="50" spans="1:27" ht="15">
      <c r="A50" s="1" t="s">
        <v>68</v>
      </c>
      <c r="B50" s="3">
        <v>2</v>
      </c>
      <c r="C50" s="3" t="s">
        <v>5</v>
      </c>
      <c r="D50" s="3">
        <v>9</v>
      </c>
      <c r="E50" s="1"/>
      <c r="F50" s="1" t="s">
        <v>68</v>
      </c>
      <c r="G50" s="3"/>
      <c r="H50" s="3" t="s">
        <v>5</v>
      </c>
      <c r="I50" s="3">
        <v>17</v>
      </c>
      <c r="J50" s="1"/>
      <c r="K50" s="7" t="s">
        <v>68</v>
      </c>
      <c r="L50" s="3"/>
      <c r="M50" s="3" t="s">
        <v>5</v>
      </c>
      <c r="N50" s="3">
        <v>20</v>
      </c>
      <c r="O50" s="1"/>
      <c r="P50" s="7" t="s">
        <v>68</v>
      </c>
      <c r="Q50" s="3" t="s">
        <v>5</v>
      </c>
      <c r="R50" s="3">
        <v>1</v>
      </c>
      <c r="S50" s="3" t="s">
        <v>181</v>
      </c>
      <c r="T50" s="7" t="s">
        <v>68</v>
      </c>
      <c r="U50" s="3" t="s">
        <v>5</v>
      </c>
      <c r="V50" s="3">
        <v>2</v>
      </c>
      <c r="W50" s="3" t="s">
        <v>181</v>
      </c>
      <c r="X50" s="7" t="s">
        <v>68</v>
      </c>
      <c r="Y50" s="3" t="s">
        <v>5</v>
      </c>
      <c r="Z50" s="3">
        <v>8</v>
      </c>
      <c r="AA50" s="3"/>
    </row>
    <row r="51" spans="1:27" ht="15">
      <c r="A51" s="1" t="s">
        <v>69</v>
      </c>
      <c r="B51" s="1" t="s">
        <v>59</v>
      </c>
      <c r="C51" s="3" t="s">
        <v>5</v>
      </c>
      <c r="D51" s="3">
        <v>7</v>
      </c>
      <c r="E51" s="1"/>
      <c r="F51" s="1" t="s">
        <v>69</v>
      </c>
      <c r="G51" s="1"/>
      <c r="H51" s="3" t="s">
        <v>5</v>
      </c>
      <c r="I51" s="3">
        <v>13</v>
      </c>
      <c r="J51" s="1"/>
      <c r="K51" s="7" t="s">
        <v>69</v>
      </c>
      <c r="L51" s="3"/>
      <c r="M51" s="3" t="s">
        <v>5</v>
      </c>
      <c r="N51" s="3">
        <v>10</v>
      </c>
      <c r="O51" s="3" t="s">
        <v>201</v>
      </c>
      <c r="P51" s="7" t="s">
        <v>69</v>
      </c>
      <c r="Q51" s="3" t="s">
        <v>150</v>
      </c>
      <c r="R51" s="3">
        <v>3</v>
      </c>
      <c r="S51" s="3" t="s">
        <v>238</v>
      </c>
      <c r="T51" s="7" t="s">
        <v>69</v>
      </c>
      <c r="U51" s="6" t="s">
        <v>123</v>
      </c>
      <c r="V51" s="3">
        <v>0</v>
      </c>
      <c r="W51" s="3" t="s">
        <v>220</v>
      </c>
      <c r="X51" s="7" t="s">
        <v>69</v>
      </c>
      <c r="Y51" s="6" t="s">
        <v>123</v>
      </c>
      <c r="Z51" s="3">
        <v>0</v>
      </c>
      <c r="AA51" s="3" t="s">
        <v>208</v>
      </c>
    </row>
    <row r="52" spans="1:27" ht="15">
      <c r="A52" s="1" t="s">
        <v>70</v>
      </c>
      <c r="B52" s="3">
        <v>2</v>
      </c>
      <c r="C52" s="3" t="s">
        <v>5</v>
      </c>
      <c r="D52" s="3">
        <v>8</v>
      </c>
      <c r="E52" s="1" t="s">
        <v>71</v>
      </c>
      <c r="F52" s="1" t="s">
        <v>70</v>
      </c>
      <c r="G52" s="3"/>
      <c r="H52" s="3" t="s">
        <v>5</v>
      </c>
      <c r="I52" s="3">
        <v>22</v>
      </c>
      <c r="J52" s="1"/>
      <c r="K52" s="7" t="s">
        <v>70</v>
      </c>
      <c r="L52" s="1"/>
      <c r="M52" s="3" t="s">
        <v>5</v>
      </c>
      <c r="N52" s="3">
        <v>7</v>
      </c>
      <c r="O52" s="3" t="s">
        <v>201</v>
      </c>
      <c r="P52" s="7" t="s">
        <v>70</v>
      </c>
      <c r="Q52" s="3" t="s">
        <v>150</v>
      </c>
      <c r="R52" s="3">
        <v>7</v>
      </c>
      <c r="S52" s="3" t="s">
        <v>201</v>
      </c>
      <c r="T52" s="7" t="s">
        <v>70</v>
      </c>
      <c r="U52" s="3" t="s">
        <v>150</v>
      </c>
      <c r="V52" s="3">
        <v>6</v>
      </c>
      <c r="W52" s="3" t="s">
        <v>265</v>
      </c>
      <c r="X52" s="7" t="s">
        <v>70</v>
      </c>
      <c r="Y52" s="3" t="s">
        <v>150</v>
      </c>
      <c r="Z52" s="3">
        <v>3</v>
      </c>
      <c r="AA52" s="3"/>
    </row>
    <row r="53" spans="1:27" ht="15">
      <c r="A53" s="1" t="s">
        <v>72</v>
      </c>
      <c r="B53" s="1" t="s">
        <v>59</v>
      </c>
      <c r="C53" s="3" t="s">
        <v>73</v>
      </c>
      <c r="D53" s="3">
        <v>13</v>
      </c>
      <c r="E53" s="3" t="s">
        <v>74</v>
      </c>
      <c r="F53" s="1" t="s">
        <v>72</v>
      </c>
      <c r="G53" s="1"/>
      <c r="H53" s="3" t="s">
        <v>150</v>
      </c>
      <c r="I53" s="3">
        <v>11</v>
      </c>
      <c r="J53" s="3" t="s">
        <v>167</v>
      </c>
      <c r="K53" s="7" t="s">
        <v>72</v>
      </c>
      <c r="L53" s="3"/>
      <c r="M53" s="3" t="s">
        <v>5</v>
      </c>
      <c r="N53" s="3">
        <v>9</v>
      </c>
      <c r="O53" s="3" t="s">
        <v>201</v>
      </c>
      <c r="P53" s="7" t="s">
        <v>72</v>
      </c>
      <c r="Q53" s="3" t="s">
        <v>5</v>
      </c>
      <c r="R53" s="3">
        <v>13</v>
      </c>
      <c r="S53" s="3" t="s">
        <v>201</v>
      </c>
      <c r="T53" s="7" t="s">
        <v>72</v>
      </c>
      <c r="U53" s="3" t="s">
        <v>5</v>
      </c>
      <c r="V53" s="3">
        <v>15</v>
      </c>
      <c r="W53" s="3" t="s">
        <v>201</v>
      </c>
      <c r="X53" s="7" t="s">
        <v>72</v>
      </c>
      <c r="Y53" s="3" t="s">
        <v>5</v>
      </c>
      <c r="Z53" s="3">
        <v>15</v>
      </c>
      <c r="AA53" s="3"/>
    </row>
    <row r="54" spans="1:27" ht="15">
      <c r="A54" s="1" t="s">
        <v>75</v>
      </c>
      <c r="B54" s="1" t="s">
        <v>59</v>
      </c>
      <c r="C54" s="3" t="s">
        <v>5</v>
      </c>
      <c r="D54" s="3">
        <v>12</v>
      </c>
      <c r="E54" s="3" t="s">
        <v>76</v>
      </c>
      <c r="F54" s="1" t="s">
        <v>75</v>
      </c>
      <c r="G54" s="1"/>
      <c r="H54" s="3" t="s">
        <v>5</v>
      </c>
      <c r="I54" s="3">
        <v>7</v>
      </c>
      <c r="J54" s="3" t="s">
        <v>168</v>
      </c>
      <c r="K54" s="7" t="s">
        <v>75</v>
      </c>
      <c r="L54" s="1"/>
      <c r="M54" s="3" t="s">
        <v>5</v>
      </c>
      <c r="N54" s="3">
        <v>4</v>
      </c>
      <c r="O54" s="3" t="s">
        <v>201</v>
      </c>
      <c r="P54" s="7" t="s">
        <v>75</v>
      </c>
      <c r="Q54" s="3" t="s">
        <v>5</v>
      </c>
      <c r="R54" s="3">
        <v>0</v>
      </c>
      <c r="S54" s="3" t="s">
        <v>201</v>
      </c>
      <c r="T54" s="7" t="s">
        <v>75</v>
      </c>
      <c r="U54" s="3" t="s">
        <v>5</v>
      </c>
      <c r="V54" s="3">
        <v>11</v>
      </c>
      <c r="W54" s="3" t="s">
        <v>201</v>
      </c>
      <c r="X54" s="7" t="s">
        <v>75</v>
      </c>
      <c r="Y54" s="3" t="s">
        <v>5</v>
      </c>
      <c r="Z54" s="3">
        <v>6</v>
      </c>
      <c r="AA54" s="3"/>
    </row>
    <row r="55" spans="1:27" ht="15">
      <c r="A55" s="1" t="s">
        <v>77</v>
      </c>
      <c r="B55" s="3" t="s">
        <v>78</v>
      </c>
      <c r="C55" s="3" t="s">
        <v>5</v>
      </c>
      <c r="D55" s="3">
        <v>15</v>
      </c>
      <c r="E55" s="3" t="s">
        <v>79</v>
      </c>
      <c r="F55" s="1" t="s">
        <v>77</v>
      </c>
      <c r="G55" s="3"/>
      <c r="H55" s="3" t="s">
        <v>5</v>
      </c>
      <c r="I55" s="3">
        <v>12</v>
      </c>
      <c r="J55" s="3" t="s">
        <v>169</v>
      </c>
      <c r="K55" s="7" t="s">
        <v>77</v>
      </c>
      <c r="L55" s="1"/>
      <c r="M55" s="3" t="s">
        <v>5</v>
      </c>
      <c r="N55" s="3">
        <v>15</v>
      </c>
      <c r="O55" s="3" t="s">
        <v>201</v>
      </c>
      <c r="P55" s="7" t="s">
        <v>77</v>
      </c>
      <c r="Q55" s="3" t="s">
        <v>5</v>
      </c>
      <c r="R55" s="3">
        <v>18</v>
      </c>
      <c r="S55" s="3" t="s">
        <v>239</v>
      </c>
      <c r="T55" s="7" t="s">
        <v>77</v>
      </c>
      <c r="U55" s="3" t="s">
        <v>5</v>
      </c>
      <c r="V55" s="3">
        <v>11</v>
      </c>
      <c r="W55" s="3" t="s">
        <v>201</v>
      </c>
      <c r="X55" s="7" t="s">
        <v>77</v>
      </c>
      <c r="Y55" s="3" t="s">
        <v>5</v>
      </c>
      <c r="Z55" s="3">
        <v>30</v>
      </c>
      <c r="AA55" s="3"/>
    </row>
    <row r="56" spans="1:27" ht="15">
      <c r="A56" s="1" t="s">
        <v>80</v>
      </c>
      <c r="B56" s="3" t="s">
        <v>59</v>
      </c>
      <c r="C56" s="3" t="s">
        <v>5</v>
      </c>
      <c r="D56" s="3">
        <v>16</v>
      </c>
      <c r="E56" s="3" t="s">
        <v>81</v>
      </c>
      <c r="F56" s="1" t="s">
        <v>80</v>
      </c>
      <c r="G56" s="3"/>
      <c r="H56" s="3" t="s">
        <v>5</v>
      </c>
      <c r="I56" s="3">
        <v>9</v>
      </c>
      <c r="J56" s="3" t="s">
        <v>170</v>
      </c>
      <c r="K56" s="7" t="s">
        <v>80</v>
      </c>
      <c r="L56" s="3"/>
      <c r="M56" s="3" t="s">
        <v>5</v>
      </c>
      <c r="N56" s="3">
        <v>6</v>
      </c>
      <c r="O56" s="3" t="s">
        <v>201</v>
      </c>
      <c r="P56" s="7" t="s">
        <v>80</v>
      </c>
      <c r="Q56" s="6" t="s">
        <v>123</v>
      </c>
      <c r="R56" s="3">
        <v>0</v>
      </c>
      <c r="S56" s="3" t="s">
        <v>240</v>
      </c>
      <c r="T56" s="7" t="s">
        <v>80</v>
      </c>
      <c r="U56" s="6" t="s">
        <v>123</v>
      </c>
      <c r="V56" s="3">
        <v>0</v>
      </c>
      <c r="W56" s="3" t="s">
        <v>240</v>
      </c>
      <c r="X56" s="7" t="s">
        <v>80</v>
      </c>
      <c r="Y56" s="6" t="s">
        <v>123</v>
      </c>
      <c r="Z56" s="3">
        <v>0</v>
      </c>
      <c r="AA56" s="3"/>
    </row>
    <row r="57" spans="1:27" ht="15">
      <c r="A57" s="1" t="s">
        <v>82</v>
      </c>
      <c r="B57" s="3" t="s">
        <v>59</v>
      </c>
      <c r="C57" s="3" t="s">
        <v>5</v>
      </c>
      <c r="D57" s="3">
        <v>16</v>
      </c>
      <c r="E57" s="3" t="s">
        <v>81</v>
      </c>
      <c r="F57" s="1" t="s">
        <v>82</v>
      </c>
      <c r="G57" s="3"/>
      <c r="H57" s="3" t="s">
        <v>5</v>
      </c>
      <c r="I57" s="3">
        <v>4</v>
      </c>
      <c r="J57" s="3" t="s">
        <v>171</v>
      </c>
      <c r="K57" s="7" t="s">
        <v>82</v>
      </c>
      <c r="L57" s="3"/>
      <c r="M57" s="3" t="s">
        <v>5</v>
      </c>
      <c r="N57" s="3">
        <v>5</v>
      </c>
      <c r="O57" s="3" t="s">
        <v>202</v>
      </c>
      <c r="P57" s="7" t="s">
        <v>82</v>
      </c>
      <c r="Q57" s="3" t="s">
        <v>5</v>
      </c>
      <c r="R57" s="3">
        <v>8</v>
      </c>
      <c r="S57" s="3" t="s">
        <v>241</v>
      </c>
      <c r="T57" s="7" t="s">
        <v>82</v>
      </c>
      <c r="U57" s="3" t="s">
        <v>150</v>
      </c>
      <c r="V57" s="3">
        <v>4</v>
      </c>
      <c r="W57" s="3" t="s">
        <v>211</v>
      </c>
      <c r="X57" s="7" t="s">
        <v>82</v>
      </c>
      <c r="Y57" s="3" t="s">
        <v>150</v>
      </c>
      <c r="Z57" s="3">
        <v>2</v>
      </c>
      <c r="AA57" s="3" t="s">
        <v>275</v>
      </c>
    </row>
    <row r="58" spans="1:27" ht="15">
      <c r="A58" s="1" t="s">
        <v>83</v>
      </c>
      <c r="B58" s="1">
        <v>2</v>
      </c>
      <c r="C58" s="3" t="s">
        <v>5</v>
      </c>
      <c r="D58" s="3">
        <v>14</v>
      </c>
      <c r="E58" s="3" t="s">
        <v>84</v>
      </c>
      <c r="F58" s="1" t="s">
        <v>83</v>
      </c>
      <c r="G58" s="1"/>
      <c r="H58" s="3" t="s">
        <v>150</v>
      </c>
      <c r="I58" s="3">
        <v>18</v>
      </c>
      <c r="J58" s="3"/>
      <c r="K58" s="7" t="s">
        <v>83</v>
      </c>
      <c r="L58" s="3"/>
      <c r="M58" s="3" t="s">
        <v>150</v>
      </c>
      <c r="N58" s="3">
        <v>13</v>
      </c>
      <c r="O58" s="3" t="s">
        <v>203</v>
      </c>
      <c r="P58" s="7" t="s">
        <v>83</v>
      </c>
      <c r="Q58" s="3" t="s">
        <v>150</v>
      </c>
      <c r="R58" s="3">
        <v>4</v>
      </c>
      <c r="S58" s="3" t="s">
        <v>242</v>
      </c>
      <c r="T58" s="7" t="s">
        <v>83</v>
      </c>
      <c r="U58" s="3" t="s">
        <v>5</v>
      </c>
      <c r="V58" s="3">
        <v>0</v>
      </c>
      <c r="W58" s="3" t="s">
        <v>242</v>
      </c>
      <c r="X58" s="7" t="s">
        <v>83</v>
      </c>
      <c r="Y58" s="6" t="s">
        <v>123</v>
      </c>
      <c r="Z58" s="3">
        <v>0</v>
      </c>
      <c r="AA58" s="3" t="s">
        <v>208</v>
      </c>
    </row>
    <row r="59" spans="1:27" ht="15">
      <c r="A59" s="1" t="s">
        <v>85</v>
      </c>
      <c r="B59" s="1">
        <v>2</v>
      </c>
      <c r="C59" s="3" t="s">
        <v>5</v>
      </c>
      <c r="D59" s="3">
        <v>7</v>
      </c>
      <c r="E59" s="3" t="s">
        <v>84</v>
      </c>
      <c r="F59" s="1" t="s">
        <v>85</v>
      </c>
      <c r="G59" s="1"/>
      <c r="H59" s="3" t="s">
        <v>150</v>
      </c>
      <c r="I59" s="3">
        <v>2</v>
      </c>
      <c r="J59" s="3" t="s">
        <v>172</v>
      </c>
      <c r="K59" s="7" t="s">
        <v>85</v>
      </c>
      <c r="L59" s="1"/>
      <c r="M59" s="3" t="s">
        <v>5</v>
      </c>
      <c r="N59" s="3">
        <v>7</v>
      </c>
      <c r="O59" s="3" t="s">
        <v>201</v>
      </c>
      <c r="P59" s="7" t="s">
        <v>85</v>
      </c>
      <c r="Q59" s="3" t="s">
        <v>5</v>
      </c>
      <c r="R59" s="3">
        <v>10</v>
      </c>
      <c r="S59" s="3" t="s">
        <v>201</v>
      </c>
      <c r="T59" s="7" t="s">
        <v>85</v>
      </c>
      <c r="U59" s="3" t="s">
        <v>5</v>
      </c>
      <c r="V59" s="3">
        <v>4</v>
      </c>
      <c r="W59" s="3" t="s">
        <v>266</v>
      </c>
      <c r="X59" s="7" t="s">
        <v>85</v>
      </c>
      <c r="Y59" s="3" t="s">
        <v>5</v>
      </c>
      <c r="Z59" s="3">
        <v>9</v>
      </c>
      <c r="AA59" s="3"/>
    </row>
    <row r="60" spans="1:27" ht="15">
      <c r="A60" s="1" t="s">
        <v>86</v>
      </c>
      <c r="B60" s="3" t="s">
        <v>8</v>
      </c>
      <c r="C60" s="3" t="s">
        <v>59</v>
      </c>
      <c r="D60" s="3">
        <v>0</v>
      </c>
      <c r="E60" s="3" t="s">
        <v>87</v>
      </c>
      <c r="F60" s="1" t="s">
        <v>86</v>
      </c>
      <c r="G60" s="3"/>
      <c r="H60" s="3" t="s">
        <v>150</v>
      </c>
      <c r="I60" s="3">
        <v>0</v>
      </c>
      <c r="J60" s="3" t="s">
        <v>151</v>
      </c>
      <c r="K60" s="7" t="s">
        <v>86</v>
      </c>
      <c r="L60" s="1"/>
      <c r="M60" s="3" t="s">
        <v>5</v>
      </c>
      <c r="N60" s="3">
        <v>0</v>
      </c>
      <c r="O60" s="3" t="s">
        <v>204</v>
      </c>
      <c r="P60" s="7" t="s">
        <v>86</v>
      </c>
      <c r="Q60" s="3" t="s">
        <v>150</v>
      </c>
      <c r="R60" s="3">
        <v>11</v>
      </c>
      <c r="S60" s="3" t="s">
        <v>243</v>
      </c>
      <c r="T60" s="7" t="s">
        <v>86</v>
      </c>
      <c r="U60" s="6" t="s">
        <v>123</v>
      </c>
      <c r="V60" s="3">
        <v>0</v>
      </c>
      <c r="W60" s="3" t="s">
        <v>208</v>
      </c>
      <c r="X60" s="7" t="s">
        <v>86</v>
      </c>
      <c r="Y60" s="3" t="s">
        <v>150</v>
      </c>
      <c r="Z60" s="3">
        <v>4</v>
      </c>
      <c r="AA60" s="3"/>
    </row>
    <row r="61" spans="1:27" ht="15">
      <c r="A61" s="1" t="s">
        <v>88</v>
      </c>
      <c r="B61" s="1">
        <v>2</v>
      </c>
      <c r="C61" s="3" t="s">
        <v>5</v>
      </c>
      <c r="D61" s="3">
        <v>3</v>
      </c>
      <c r="E61" s="3" t="s">
        <v>89</v>
      </c>
      <c r="F61" s="1" t="s">
        <v>88</v>
      </c>
      <c r="G61" s="1"/>
      <c r="H61" s="3" t="s">
        <v>5</v>
      </c>
      <c r="I61" s="3">
        <v>13</v>
      </c>
      <c r="J61" s="3"/>
      <c r="K61" s="7" t="s">
        <v>88</v>
      </c>
      <c r="L61" s="3"/>
      <c r="M61" s="3" t="s">
        <v>5</v>
      </c>
      <c r="N61" s="3">
        <v>14</v>
      </c>
      <c r="O61" s="3" t="s">
        <v>201</v>
      </c>
      <c r="P61" s="7" t="s">
        <v>88</v>
      </c>
      <c r="Q61" s="3" t="s">
        <v>5</v>
      </c>
      <c r="R61" s="3">
        <v>4</v>
      </c>
      <c r="S61" s="3" t="s">
        <v>201</v>
      </c>
      <c r="T61" s="7" t="s">
        <v>88</v>
      </c>
      <c r="U61" s="3" t="s">
        <v>150</v>
      </c>
      <c r="V61" s="3">
        <v>5</v>
      </c>
      <c r="W61" s="3" t="s">
        <v>201</v>
      </c>
      <c r="X61" s="7" t="s">
        <v>88</v>
      </c>
      <c r="Y61" s="6" t="s">
        <v>123</v>
      </c>
      <c r="Z61" s="3">
        <v>0</v>
      </c>
      <c r="AA61" s="3" t="s">
        <v>208</v>
      </c>
    </row>
    <row r="62" spans="1:27" ht="15">
      <c r="A62" s="1" t="s">
        <v>90</v>
      </c>
      <c r="B62" s="3">
        <v>2</v>
      </c>
      <c r="C62" s="3" t="s">
        <v>5</v>
      </c>
      <c r="D62" s="3">
        <v>14</v>
      </c>
      <c r="E62" s="3" t="s">
        <v>84</v>
      </c>
      <c r="F62" s="1" t="s">
        <v>90</v>
      </c>
      <c r="G62" s="3"/>
      <c r="H62" s="3" t="s">
        <v>5</v>
      </c>
      <c r="I62" s="3">
        <v>14</v>
      </c>
      <c r="J62" s="3"/>
      <c r="K62" s="7" t="s">
        <v>90</v>
      </c>
      <c r="L62" s="1"/>
      <c r="M62" s="3" t="s">
        <v>5</v>
      </c>
      <c r="N62" s="3">
        <v>9</v>
      </c>
      <c r="O62" s="3" t="s">
        <v>201</v>
      </c>
      <c r="P62" s="7" t="s">
        <v>90</v>
      </c>
      <c r="Q62" s="3" t="s">
        <v>5</v>
      </c>
      <c r="R62" s="3">
        <v>12</v>
      </c>
      <c r="S62" s="3" t="s">
        <v>201</v>
      </c>
      <c r="T62" s="7" t="s">
        <v>90</v>
      </c>
      <c r="U62" s="3" t="s">
        <v>5</v>
      </c>
      <c r="V62" s="3">
        <v>4</v>
      </c>
      <c r="W62" s="3" t="s">
        <v>201</v>
      </c>
      <c r="X62" s="7" t="s">
        <v>90</v>
      </c>
      <c r="Y62" s="3" t="s">
        <v>5</v>
      </c>
      <c r="Z62" s="3">
        <v>10</v>
      </c>
      <c r="AA62" s="3"/>
    </row>
    <row r="63" spans="1:27" ht="15">
      <c r="A63" s="1" t="s">
        <v>91</v>
      </c>
      <c r="B63" s="3">
        <v>2</v>
      </c>
      <c r="C63" s="3" t="s">
        <v>5</v>
      </c>
      <c r="D63" s="3">
        <v>9</v>
      </c>
      <c r="E63" s="1"/>
      <c r="F63" s="1" t="s">
        <v>91</v>
      </c>
      <c r="G63" s="3"/>
      <c r="H63" s="3" t="s">
        <v>5</v>
      </c>
      <c r="I63" s="3">
        <v>23</v>
      </c>
      <c r="J63" s="1"/>
      <c r="K63" s="7" t="s">
        <v>91</v>
      </c>
      <c r="L63" s="3"/>
      <c r="M63" s="3" t="s">
        <v>5</v>
      </c>
      <c r="N63" s="3">
        <v>4</v>
      </c>
      <c r="O63" s="3" t="s">
        <v>205</v>
      </c>
      <c r="P63" s="7" t="s">
        <v>91</v>
      </c>
      <c r="Q63" s="3" t="s">
        <v>5</v>
      </c>
      <c r="R63" s="3">
        <v>7</v>
      </c>
      <c r="S63" s="3" t="s">
        <v>181</v>
      </c>
      <c r="T63" s="7" t="s">
        <v>91</v>
      </c>
      <c r="U63" s="3" t="s">
        <v>5</v>
      </c>
      <c r="V63" s="3">
        <v>4</v>
      </c>
      <c r="W63" s="3" t="s">
        <v>181</v>
      </c>
      <c r="X63" s="7" t="s">
        <v>91</v>
      </c>
      <c r="Y63" s="3" t="s">
        <v>150</v>
      </c>
      <c r="Z63" s="3">
        <v>11</v>
      </c>
      <c r="AA63" s="3"/>
    </row>
    <row r="64" spans="1:27" ht="15">
      <c r="A64" s="1" t="s">
        <v>92</v>
      </c>
      <c r="B64" s="1">
        <v>2</v>
      </c>
      <c r="C64" s="3" t="s">
        <v>5</v>
      </c>
      <c r="D64" s="3">
        <v>9</v>
      </c>
      <c r="E64" s="1"/>
      <c r="F64" s="1" t="s">
        <v>92</v>
      </c>
      <c r="G64" s="1"/>
      <c r="H64" s="3" t="s">
        <v>5</v>
      </c>
      <c r="I64" s="3">
        <v>14</v>
      </c>
      <c r="J64" s="1"/>
      <c r="K64" s="7" t="s">
        <v>92</v>
      </c>
      <c r="L64" s="3"/>
      <c r="M64" s="3" t="s">
        <v>5</v>
      </c>
      <c r="N64" s="3">
        <v>4</v>
      </c>
      <c r="O64" s="3" t="s">
        <v>201</v>
      </c>
      <c r="P64" s="7" t="s">
        <v>92</v>
      </c>
      <c r="Q64" s="3" t="s">
        <v>150</v>
      </c>
      <c r="R64" s="3">
        <v>14</v>
      </c>
      <c r="S64" s="3" t="s">
        <v>216</v>
      </c>
      <c r="T64" s="7" t="s">
        <v>92</v>
      </c>
      <c r="U64" s="6" t="s">
        <v>123</v>
      </c>
      <c r="V64" s="3">
        <v>0</v>
      </c>
      <c r="W64" s="3" t="s">
        <v>208</v>
      </c>
      <c r="X64" s="7" t="s">
        <v>92</v>
      </c>
      <c r="Y64" s="6" t="s">
        <v>123</v>
      </c>
      <c r="Z64" s="3">
        <v>0</v>
      </c>
      <c r="AA64" s="3" t="s">
        <v>208</v>
      </c>
    </row>
    <row r="65" spans="1:27" ht="15">
      <c r="A65" s="1"/>
      <c r="B65" s="1"/>
      <c r="C65" s="3"/>
      <c r="D65" s="3">
        <f>SUM(D42:D64)</f>
        <v>256</v>
      </c>
      <c r="E65" s="1"/>
      <c r="F65" s="1"/>
      <c r="G65" s="1"/>
      <c r="H65" s="3"/>
      <c r="I65" s="3">
        <f>SUM(I43:I64)</f>
        <v>250</v>
      </c>
      <c r="J65" s="1"/>
      <c r="L65" s="1"/>
      <c r="M65" s="3"/>
      <c r="N65" s="3">
        <f>SUM(N43:N64)</f>
        <v>200</v>
      </c>
      <c r="O65" s="1"/>
      <c r="Q65" s="3"/>
      <c r="R65" s="3">
        <f>SUM(R43:R64)</f>
        <v>179</v>
      </c>
      <c r="S65" s="1"/>
      <c r="U65" s="3"/>
      <c r="V65" s="3">
        <f>SUM(V43:V64)</f>
        <v>69</v>
      </c>
      <c r="W65" s="1"/>
      <c r="Y65" s="3"/>
      <c r="Z65" s="3">
        <f>SUM(Z43:Z64)</f>
        <v>143</v>
      </c>
      <c r="AA65" s="1"/>
    </row>
    <row r="66" spans="1:5" ht="15">
      <c r="A66" s="1"/>
      <c r="B66" s="1"/>
      <c r="C66" s="1"/>
      <c r="D66" s="1"/>
      <c r="E66" s="1"/>
    </row>
    <row r="67" spans="1:27" ht="15">
      <c r="A67" s="1" t="s">
        <v>93</v>
      </c>
      <c r="B67" s="3">
        <v>2</v>
      </c>
      <c r="C67" s="3" t="s">
        <v>5</v>
      </c>
      <c r="D67" s="3">
        <v>12</v>
      </c>
      <c r="E67" s="1"/>
      <c r="F67" s="1" t="s">
        <v>93</v>
      </c>
      <c r="G67" s="3">
        <v>2</v>
      </c>
      <c r="H67" s="3" t="s">
        <v>5</v>
      </c>
      <c r="I67" s="3">
        <v>7</v>
      </c>
      <c r="J67" s="1"/>
      <c r="K67" s="7" t="s">
        <v>93</v>
      </c>
      <c r="L67" s="3"/>
      <c r="M67" s="3" t="s">
        <v>150</v>
      </c>
      <c r="N67" s="3">
        <v>10</v>
      </c>
      <c r="O67" s="3" t="s">
        <v>206</v>
      </c>
      <c r="P67" s="7" t="s">
        <v>93</v>
      </c>
      <c r="Q67" s="3" t="s">
        <v>150</v>
      </c>
      <c r="R67" s="3">
        <v>0</v>
      </c>
      <c r="S67" s="3" t="s">
        <v>220</v>
      </c>
      <c r="T67" s="7" t="s">
        <v>93</v>
      </c>
      <c r="U67" s="6" t="s">
        <v>123</v>
      </c>
      <c r="V67" s="3">
        <v>0</v>
      </c>
      <c r="W67" s="3" t="s">
        <v>208</v>
      </c>
      <c r="X67" s="7" t="s">
        <v>93</v>
      </c>
      <c r="Y67" s="6"/>
      <c r="Z67" s="3"/>
      <c r="AA67" s="3" t="s">
        <v>276</v>
      </c>
    </row>
    <row r="68" spans="1:27" ht="15">
      <c r="A68" s="1" t="s">
        <v>94</v>
      </c>
      <c r="B68" s="3">
        <v>2</v>
      </c>
      <c r="C68" s="3" t="s">
        <v>9</v>
      </c>
      <c r="D68" s="3">
        <v>7</v>
      </c>
      <c r="E68" s="1"/>
      <c r="F68" s="1" t="s">
        <v>94</v>
      </c>
      <c r="G68" s="3">
        <v>2</v>
      </c>
      <c r="H68" s="3" t="s">
        <v>9</v>
      </c>
      <c r="I68" s="3">
        <v>6</v>
      </c>
      <c r="J68" s="1"/>
      <c r="K68" s="7" t="s">
        <v>94</v>
      </c>
      <c r="L68" s="3"/>
      <c r="M68" s="3" t="s">
        <v>150</v>
      </c>
      <c r="N68" s="3">
        <v>2</v>
      </c>
      <c r="O68" s="1" t="s">
        <v>207</v>
      </c>
      <c r="P68" s="7" t="s">
        <v>94</v>
      </c>
      <c r="Q68" s="3" t="s">
        <v>150</v>
      </c>
      <c r="R68" s="3">
        <v>0</v>
      </c>
      <c r="S68" s="3" t="s">
        <v>220</v>
      </c>
      <c r="T68" s="7" t="s">
        <v>94</v>
      </c>
      <c r="U68" s="6" t="s">
        <v>123</v>
      </c>
      <c r="V68" s="3">
        <v>0</v>
      </c>
      <c r="W68" s="3" t="s">
        <v>249</v>
      </c>
      <c r="X68" s="7" t="s">
        <v>94</v>
      </c>
      <c r="Y68" s="6"/>
      <c r="Z68" s="3"/>
      <c r="AA68" s="3"/>
    </row>
    <row r="69" spans="1:5" ht="15">
      <c r="A69" s="1" t="s">
        <v>95</v>
      </c>
      <c r="B69" s="3">
        <v>1</v>
      </c>
      <c r="C69" s="6" t="s">
        <v>96</v>
      </c>
      <c r="D69" s="6">
        <v>3</v>
      </c>
      <c r="E69" s="1" t="s">
        <v>97</v>
      </c>
    </row>
    <row r="70" spans="1:27" ht="15">
      <c r="A70" s="1" t="s">
        <v>98</v>
      </c>
      <c r="B70" s="3">
        <v>2</v>
      </c>
      <c r="C70" s="3" t="s">
        <v>5</v>
      </c>
      <c r="D70" s="3">
        <v>5</v>
      </c>
      <c r="E70" s="1"/>
      <c r="F70" s="1" t="s">
        <v>98</v>
      </c>
      <c r="G70" s="3">
        <v>2</v>
      </c>
      <c r="H70" s="3" t="s">
        <v>59</v>
      </c>
      <c r="I70" s="3">
        <v>2</v>
      </c>
      <c r="J70" s="1"/>
      <c r="K70" s="7" t="s">
        <v>98</v>
      </c>
      <c r="L70" s="3"/>
      <c r="M70" s="6" t="s">
        <v>123</v>
      </c>
      <c r="N70" s="3">
        <v>0</v>
      </c>
      <c r="O70" s="1" t="s">
        <v>208</v>
      </c>
      <c r="P70" s="7" t="s">
        <v>98</v>
      </c>
      <c r="Q70" s="3" t="s">
        <v>150</v>
      </c>
      <c r="R70" s="3">
        <v>0</v>
      </c>
      <c r="S70" s="3" t="s">
        <v>244</v>
      </c>
      <c r="T70" s="7" t="s">
        <v>98</v>
      </c>
      <c r="U70" s="3" t="s">
        <v>150</v>
      </c>
      <c r="V70" s="3">
        <v>2</v>
      </c>
      <c r="W70" s="3" t="s">
        <v>267</v>
      </c>
      <c r="X70" s="7" t="s">
        <v>98</v>
      </c>
      <c r="Y70" s="3"/>
      <c r="Z70" s="3"/>
      <c r="AA70" s="3"/>
    </row>
    <row r="71" spans="1:27" ht="15">
      <c r="A71" s="1" t="s">
        <v>99</v>
      </c>
      <c r="B71" s="1" t="s">
        <v>8</v>
      </c>
      <c r="C71" s="3" t="s">
        <v>9</v>
      </c>
      <c r="D71" s="3">
        <v>0</v>
      </c>
      <c r="E71" s="3" t="s">
        <v>12</v>
      </c>
      <c r="F71" s="1" t="s">
        <v>99</v>
      </c>
      <c r="G71" s="1">
        <v>2</v>
      </c>
      <c r="H71" s="3" t="s">
        <v>5</v>
      </c>
      <c r="I71" s="3">
        <v>3</v>
      </c>
      <c r="J71" s="3"/>
      <c r="K71" s="7" t="s">
        <v>99</v>
      </c>
      <c r="L71" s="1"/>
      <c r="M71" s="3" t="s">
        <v>150</v>
      </c>
      <c r="N71" s="3">
        <v>2</v>
      </c>
      <c r="O71" s="3" t="s">
        <v>208</v>
      </c>
      <c r="P71" s="7" t="s">
        <v>99</v>
      </c>
      <c r="Q71" s="3" t="s">
        <v>150</v>
      </c>
      <c r="R71" s="3">
        <v>0</v>
      </c>
      <c r="S71" s="3" t="s">
        <v>220</v>
      </c>
      <c r="T71" s="7" t="s">
        <v>99</v>
      </c>
      <c r="U71" s="6" t="s">
        <v>123</v>
      </c>
      <c r="V71" s="3">
        <v>0</v>
      </c>
      <c r="W71" s="3" t="s">
        <v>249</v>
      </c>
      <c r="X71" s="7" t="s">
        <v>99</v>
      </c>
      <c r="Y71" s="6"/>
      <c r="Z71" s="3"/>
      <c r="AA71" s="3"/>
    </row>
    <row r="72" spans="1:27" ht="15">
      <c r="A72" s="1" t="s">
        <v>100</v>
      </c>
      <c r="B72" s="1" t="s">
        <v>8</v>
      </c>
      <c r="C72" s="3" t="s">
        <v>9</v>
      </c>
      <c r="D72" s="3">
        <v>0</v>
      </c>
      <c r="E72" s="3" t="s">
        <v>12</v>
      </c>
      <c r="F72" s="1" t="s">
        <v>100</v>
      </c>
      <c r="G72" s="8" t="s">
        <v>123</v>
      </c>
      <c r="H72" s="3" t="s">
        <v>9</v>
      </c>
      <c r="I72" s="3">
        <v>0</v>
      </c>
      <c r="J72" s="3" t="s">
        <v>12</v>
      </c>
      <c r="K72" s="7" t="s">
        <v>100</v>
      </c>
      <c r="L72" s="8"/>
      <c r="M72" s="3" t="s">
        <v>150</v>
      </c>
      <c r="N72" s="3">
        <v>0</v>
      </c>
      <c r="O72" s="3" t="s">
        <v>209</v>
      </c>
      <c r="P72" s="7" t="s">
        <v>100</v>
      </c>
      <c r="Q72" s="3" t="s">
        <v>150</v>
      </c>
      <c r="R72" s="3">
        <v>7</v>
      </c>
      <c r="S72" s="3"/>
      <c r="T72" s="7" t="s">
        <v>100</v>
      </c>
      <c r="U72" s="3" t="s">
        <v>150</v>
      </c>
      <c r="V72" s="3">
        <v>2</v>
      </c>
      <c r="W72" s="3" t="s">
        <v>220</v>
      </c>
      <c r="X72" s="7" t="s">
        <v>100</v>
      </c>
      <c r="Y72" s="3"/>
      <c r="Z72" s="3"/>
      <c r="AA72" s="3"/>
    </row>
    <row r="73" spans="1:27" ht="15">
      <c r="A73" s="1" t="s">
        <v>101</v>
      </c>
      <c r="B73" s="1" t="s">
        <v>8</v>
      </c>
      <c r="C73" s="3" t="s">
        <v>9</v>
      </c>
      <c r="D73" s="3">
        <v>0</v>
      </c>
      <c r="E73" s="3" t="s">
        <v>12</v>
      </c>
      <c r="F73" s="1" t="s">
        <v>101</v>
      </c>
      <c r="G73" s="8" t="s">
        <v>123</v>
      </c>
      <c r="H73" s="3" t="s">
        <v>9</v>
      </c>
      <c r="I73" s="3">
        <v>0</v>
      </c>
      <c r="J73" s="3" t="s">
        <v>12</v>
      </c>
      <c r="K73" s="7" t="s">
        <v>101</v>
      </c>
      <c r="L73" s="8"/>
      <c r="M73" s="3" t="s">
        <v>150</v>
      </c>
      <c r="N73" s="3">
        <v>2</v>
      </c>
      <c r="O73" s="3" t="s">
        <v>210</v>
      </c>
      <c r="P73" s="7" t="s">
        <v>101</v>
      </c>
      <c r="Q73" s="6" t="s">
        <v>123</v>
      </c>
      <c r="R73" s="3">
        <v>0</v>
      </c>
      <c r="S73" s="3" t="s">
        <v>245</v>
      </c>
      <c r="T73" s="7" t="s">
        <v>101</v>
      </c>
      <c r="U73" s="3" t="s">
        <v>150</v>
      </c>
      <c r="V73" s="3">
        <v>2</v>
      </c>
      <c r="W73" s="3" t="s">
        <v>268</v>
      </c>
      <c r="X73" s="7" t="s">
        <v>101</v>
      </c>
      <c r="Y73" s="3"/>
      <c r="Z73" s="3"/>
      <c r="AA73" s="3"/>
    </row>
    <row r="74" spans="1:27" ht="15">
      <c r="A74" s="1" t="s">
        <v>102</v>
      </c>
      <c r="B74" s="1">
        <v>2</v>
      </c>
      <c r="C74" s="3" t="s">
        <v>5</v>
      </c>
      <c r="D74" s="3">
        <v>4</v>
      </c>
      <c r="E74" s="3" t="s">
        <v>103</v>
      </c>
      <c r="F74" s="1" t="s">
        <v>102</v>
      </c>
      <c r="G74" s="8" t="s">
        <v>123</v>
      </c>
      <c r="H74" s="3" t="s">
        <v>5</v>
      </c>
      <c r="I74" s="3">
        <v>0</v>
      </c>
      <c r="J74" s="3" t="s">
        <v>12</v>
      </c>
      <c r="K74" s="7" t="s">
        <v>102</v>
      </c>
      <c r="L74" s="8"/>
      <c r="M74" s="6" t="s">
        <v>123</v>
      </c>
      <c r="N74" s="3">
        <v>0</v>
      </c>
      <c r="O74" s="3" t="s">
        <v>12</v>
      </c>
      <c r="P74" s="7" t="s">
        <v>102</v>
      </c>
      <c r="Q74" s="6" t="s">
        <v>123</v>
      </c>
      <c r="R74" s="3">
        <v>0</v>
      </c>
      <c r="S74" s="3" t="s">
        <v>245</v>
      </c>
      <c r="T74" s="7" t="s">
        <v>102</v>
      </c>
      <c r="U74" s="6" t="s">
        <v>123</v>
      </c>
      <c r="V74" s="3">
        <v>0</v>
      </c>
      <c r="W74" s="3" t="s">
        <v>208</v>
      </c>
      <c r="X74" s="7" t="s">
        <v>102</v>
      </c>
      <c r="Y74" s="6"/>
      <c r="Z74" s="3"/>
      <c r="AA74" s="3"/>
    </row>
    <row r="75" spans="1:27" ht="15">
      <c r="A75" s="1" t="s">
        <v>104</v>
      </c>
      <c r="B75" s="1">
        <v>2</v>
      </c>
      <c r="C75" s="3" t="s">
        <v>5</v>
      </c>
      <c r="D75" s="3">
        <v>3</v>
      </c>
      <c r="E75" s="1" t="s">
        <v>89</v>
      </c>
      <c r="F75" s="1" t="s">
        <v>104</v>
      </c>
      <c r="G75" s="8" t="s">
        <v>123</v>
      </c>
      <c r="H75" s="3" t="s">
        <v>9</v>
      </c>
      <c r="I75" s="3">
        <v>0</v>
      </c>
      <c r="J75" s="3" t="s">
        <v>12</v>
      </c>
      <c r="K75" s="7" t="s">
        <v>104</v>
      </c>
      <c r="L75" s="8"/>
      <c r="M75" s="6" t="s">
        <v>123</v>
      </c>
      <c r="N75" s="3">
        <v>0</v>
      </c>
      <c r="O75" s="3" t="s">
        <v>12</v>
      </c>
      <c r="P75" s="7" t="s">
        <v>104</v>
      </c>
      <c r="Q75" s="6" t="s">
        <v>59</v>
      </c>
      <c r="R75" s="3">
        <v>0</v>
      </c>
      <c r="S75" s="3" t="s">
        <v>246</v>
      </c>
      <c r="T75" s="7" t="s">
        <v>104</v>
      </c>
      <c r="U75" s="3" t="s">
        <v>150</v>
      </c>
      <c r="V75" s="3">
        <v>1</v>
      </c>
      <c r="W75" s="3" t="s">
        <v>220</v>
      </c>
      <c r="X75" s="7" t="s">
        <v>104</v>
      </c>
      <c r="Y75" s="3"/>
      <c r="Z75" s="3"/>
      <c r="AA75" s="3"/>
    </row>
    <row r="76" spans="1:27" ht="15">
      <c r="A76" s="1" t="s">
        <v>105</v>
      </c>
      <c r="B76" s="1">
        <v>2</v>
      </c>
      <c r="C76" s="3" t="s">
        <v>9</v>
      </c>
      <c r="D76" s="3">
        <v>7</v>
      </c>
      <c r="E76" s="3" t="s">
        <v>106</v>
      </c>
      <c r="F76" s="1" t="s">
        <v>105</v>
      </c>
      <c r="G76" s="1">
        <v>2</v>
      </c>
      <c r="H76" s="3" t="s">
        <v>9</v>
      </c>
      <c r="I76" s="3">
        <v>3</v>
      </c>
      <c r="J76" s="3" t="s">
        <v>173</v>
      </c>
      <c r="K76" s="7" t="s">
        <v>105</v>
      </c>
      <c r="L76" s="1"/>
      <c r="M76" s="6" t="s">
        <v>123</v>
      </c>
      <c r="N76" s="3">
        <v>0</v>
      </c>
      <c r="O76" s="3" t="s">
        <v>12</v>
      </c>
      <c r="P76" s="7" t="s">
        <v>105</v>
      </c>
      <c r="Q76" s="3" t="s">
        <v>150</v>
      </c>
      <c r="R76" s="3">
        <v>0</v>
      </c>
      <c r="S76" s="3" t="s">
        <v>247</v>
      </c>
      <c r="T76" s="7" t="s">
        <v>105</v>
      </c>
      <c r="U76" s="6" t="s">
        <v>123</v>
      </c>
      <c r="V76" s="3">
        <v>0</v>
      </c>
      <c r="W76" s="3" t="s">
        <v>208</v>
      </c>
      <c r="X76" s="7" t="s">
        <v>105</v>
      </c>
      <c r="Y76" s="6"/>
      <c r="Z76" s="3"/>
      <c r="AA76" s="3"/>
    </row>
    <row r="77" spans="1:27" ht="15">
      <c r="A77" s="1" t="s">
        <v>107</v>
      </c>
      <c r="B77" s="3">
        <v>2</v>
      </c>
      <c r="C77" s="3" t="s">
        <v>5</v>
      </c>
      <c r="D77" s="3">
        <v>5</v>
      </c>
      <c r="E77" s="3" t="s">
        <v>108</v>
      </c>
      <c r="F77" s="1" t="s">
        <v>107</v>
      </c>
      <c r="G77" s="6" t="s">
        <v>123</v>
      </c>
      <c r="H77" s="3" t="s">
        <v>9</v>
      </c>
      <c r="I77" s="3">
        <v>0</v>
      </c>
      <c r="J77" s="3" t="s">
        <v>174</v>
      </c>
      <c r="K77" s="7" t="s">
        <v>107</v>
      </c>
      <c r="L77" s="6"/>
      <c r="M77" s="3" t="s">
        <v>150</v>
      </c>
      <c r="N77" s="3">
        <v>5</v>
      </c>
      <c r="O77" s="3" t="s">
        <v>211</v>
      </c>
      <c r="P77" s="7" t="s">
        <v>107</v>
      </c>
      <c r="Q77" s="3" t="s">
        <v>150</v>
      </c>
      <c r="R77" s="3">
        <v>1</v>
      </c>
      <c r="S77" s="3" t="s">
        <v>248</v>
      </c>
      <c r="T77" s="7" t="s">
        <v>107</v>
      </c>
      <c r="U77" s="3" t="s">
        <v>150</v>
      </c>
      <c r="V77" s="3">
        <v>0</v>
      </c>
      <c r="W77" s="3" t="s">
        <v>269</v>
      </c>
      <c r="X77" s="7" t="s">
        <v>107</v>
      </c>
      <c r="Y77" s="3"/>
      <c r="Z77" s="3"/>
      <c r="AA77" s="3"/>
    </row>
    <row r="78" spans="1:27" ht="15">
      <c r="A78" s="1" t="s">
        <v>109</v>
      </c>
      <c r="B78" s="3">
        <v>2</v>
      </c>
      <c r="C78" s="3" t="s">
        <v>5</v>
      </c>
      <c r="D78" s="3">
        <v>9</v>
      </c>
      <c r="E78" s="3" t="s">
        <v>110</v>
      </c>
      <c r="F78" s="1" t="s">
        <v>109</v>
      </c>
      <c r="G78" s="3">
        <v>2</v>
      </c>
      <c r="H78" s="3" t="s">
        <v>9</v>
      </c>
      <c r="I78" s="3">
        <v>1</v>
      </c>
      <c r="J78" s="3" t="s">
        <v>175</v>
      </c>
      <c r="K78" s="7" t="s">
        <v>109</v>
      </c>
      <c r="L78" s="3"/>
      <c r="M78" s="6" t="s">
        <v>123</v>
      </c>
      <c r="N78" s="3">
        <v>0</v>
      </c>
      <c r="O78" s="3" t="s">
        <v>212</v>
      </c>
      <c r="P78" s="7" t="s">
        <v>109</v>
      </c>
      <c r="Q78" s="3" t="s">
        <v>150</v>
      </c>
      <c r="R78" s="3">
        <v>0</v>
      </c>
      <c r="S78" s="3" t="s">
        <v>249</v>
      </c>
      <c r="T78" s="7" t="s">
        <v>109</v>
      </c>
      <c r="U78" s="6" t="s">
        <v>123</v>
      </c>
      <c r="V78" s="3">
        <v>0</v>
      </c>
      <c r="W78" s="3" t="s">
        <v>249</v>
      </c>
      <c r="X78" s="7" t="s">
        <v>109</v>
      </c>
      <c r="Y78" s="6"/>
      <c r="Z78" s="3"/>
      <c r="AA78" s="3"/>
    </row>
    <row r="79" spans="1:27" ht="15">
      <c r="A79" s="1" t="s">
        <v>111</v>
      </c>
      <c r="B79" s="3">
        <v>2</v>
      </c>
      <c r="C79" s="3" t="s">
        <v>5</v>
      </c>
      <c r="D79" s="3">
        <v>9</v>
      </c>
      <c r="E79" s="3" t="s">
        <v>110</v>
      </c>
      <c r="F79" s="1" t="s">
        <v>111</v>
      </c>
      <c r="G79" s="3">
        <v>2</v>
      </c>
      <c r="H79" s="3" t="s">
        <v>9</v>
      </c>
      <c r="I79" s="3">
        <v>2</v>
      </c>
      <c r="J79" s="3" t="s">
        <v>34</v>
      </c>
      <c r="K79" s="7" t="s">
        <v>111</v>
      </c>
      <c r="L79" s="3"/>
      <c r="M79" s="3" t="s">
        <v>150</v>
      </c>
      <c r="N79" s="3">
        <v>1</v>
      </c>
      <c r="O79" s="3" t="s">
        <v>213</v>
      </c>
      <c r="P79" s="7" t="s">
        <v>111</v>
      </c>
      <c r="Q79" s="3" t="s">
        <v>150</v>
      </c>
      <c r="R79" s="3">
        <v>1</v>
      </c>
      <c r="S79" s="3" t="s">
        <v>220</v>
      </c>
      <c r="T79" s="7" t="s">
        <v>111</v>
      </c>
      <c r="U79" s="3" t="s">
        <v>150</v>
      </c>
      <c r="V79" s="3">
        <v>4</v>
      </c>
      <c r="W79" s="3" t="s">
        <v>270</v>
      </c>
      <c r="X79" s="7" t="s">
        <v>111</v>
      </c>
      <c r="Y79" s="3"/>
      <c r="Z79" s="3"/>
      <c r="AA79" s="3"/>
    </row>
    <row r="80" spans="1:27" ht="15">
      <c r="A80" s="1" t="s">
        <v>112</v>
      </c>
      <c r="B80" s="1" t="s">
        <v>8</v>
      </c>
      <c r="C80" s="3" t="s">
        <v>59</v>
      </c>
      <c r="D80" s="3">
        <v>0</v>
      </c>
      <c r="E80" s="3" t="s">
        <v>12</v>
      </c>
      <c r="F80" s="1" t="s">
        <v>112</v>
      </c>
      <c r="G80" s="1">
        <v>2</v>
      </c>
      <c r="H80" s="3" t="s">
        <v>5</v>
      </c>
      <c r="I80" s="3">
        <v>4</v>
      </c>
      <c r="J80" s="3"/>
      <c r="K80" s="7" t="s">
        <v>112</v>
      </c>
      <c r="L80" s="1"/>
      <c r="M80" s="3" t="s">
        <v>150</v>
      </c>
      <c r="N80" s="3">
        <v>2</v>
      </c>
      <c r="O80" s="3" t="s">
        <v>214</v>
      </c>
      <c r="P80" s="7" t="s">
        <v>112</v>
      </c>
      <c r="Q80" s="3" t="s">
        <v>150</v>
      </c>
      <c r="R80" s="3">
        <v>0</v>
      </c>
      <c r="S80" s="3" t="s">
        <v>250</v>
      </c>
      <c r="T80" s="7" t="s">
        <v>112</v>
      </c>
      <c r="U80" s="3" t="s">
        <v>150</v>
      </c>
      <c r="V80" s="3">
        <v>0</v>
      </c>
      <c r="W80" s="3" t="s">
        <v>271</v>
      </c>
      <c r="X80" s="7" t="s">
        <v>112</v>
      </c>
      <c r="Y80" s="3"/>
      <c r="Z80" s="3"/>
      <c r="AA80" s="3"/>
    </row>
    <row r="81" spans="1:27" ht="15">
      <c r="A81" s="3"/>
      <c r="B81" s="1"/>
      <c r="C81" s="1"/>
      <c r="D81" s="1">
        <f>SUM(D67:D80)</f>
        <v>64</v>
      </c>
      <c r="E81" s="1"/>
      <c r="F81" s="3"/>
      <c r="G81" s="1"/>
      <c r="H81" s="1"/>
      <c r="I81" s="1">
        <f>SUM(I67:I80)</f>
        <v>28</v>
      </c>
      <c r="J81" s="1"/>
      <c r="L81" s="1"/>
      <c r="M81" s="1"/>
      <c r="N81" s="1">
        <f>SUM(N67:N80)</f>
        <v>24</v>
      </c>
      <c r="O81" s="1"/>
      <c r="Q81" s="1"/>
      <c r="R81" s="1">
        <f>SUM(R67:R80)</f>
        <v>9</v>
      </c>
      <c r="S81" s="1"/>
      <c r="U81" s="1"/>
      <c r="V81" s="1">
        <f>SUM(V67:V80)</f>
        <v>11</v>
      </c>
      <c r="W81" s="1"/>
      <c r="Y81" s="1"/>
      <c r="Z81" s="1">
        <f>SUM(Z67:Z80)</f>
        <v>0</v>
      </c>
      <c r="AA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27" ht="15">
      <c r="A83" s="1" t="s">
        <v>113</v>
      </c>
      <c r="B83" s="1" t="s">
        <v>114</v>
      </c>
      <c r="C83" s="3" t="s">
        <v>5</v>
      </c>
      <c r="D83" s="3">
        <v>8</v>
      </c>
      <c r="E83" s="3" t="s">
        <v>115</v>
      </c>
      <c r="F83" s="1" t="s">
        <v>113</v>
      </c>
      <c r="G83" s="3">
        <v>2</v>
      </c>
      <c r="H83" s="3" t="s">
        <v>5</v>
      </c>
      <c r="I83" s="3">
        <v>7</v>
      </c>
      <c r="J83" s="3"/>
      <c r="K83" s="7" t="s">
        <v>113</v>
      </c>
      <c r="L83" s="3"/>
      <c r="M83" s="3" t="s">
        <v>5</v>
      </c>
      <c r="N83" s="3">
        <v>4</v>
      </c>
      <c r="O83" s="3" t="s">
        <v>215</v>
      </c>
      <c r="P83" s="7" t="s">
        <v>113</v>
      </c>
      <c r="Q83" s="3" t="s">
        <v>5</v>
      </c>
      <c r="R83" s="3">
        <v>11</v>
      </c>
      <c r="S83" s="3" t="s">
        <v>211</v>
      </c>
      <c r="T83" s="7" t="s">
        <v>113</v>
      </c>
      <c r="U83" s="3" t="s">
        <v>5</v>
      </c>
      <c r="V83" s="3">
        <v>11</v>
      </c>
      <c r="W83" s="3" t="s">
        <v>211</v>
      </c>
      <c r="X83" s="7" t="s">
        <v>113</v>
      </c>
      <c r="Y83" s="3" t="s">
        <v>5</v>
      </c>
      <c r="Z83" s="3"/>
      <c r="AA83" s="3" t="s">
        <v>211</v>
      </c>
    </row>
    <row r="84" spans="1:27" ht="15">
      <c r="A84" s="1" t="s">
        <v>116</v>
      </c>
      <c r="B84" s="1">
        <v>2</v>
      </c>
      <c r="C84" s="3" t="s">
        <v>5</v>
      </c>
      <c r="D84" s="3">
        <v>16</v>
      </c>
      <c r="E84" s="3" t="s">
        <v>117</v>
      </c>
      <c r="F84" s="1" t="s">
        <v>116</v>
      </c>
      <c r="G84" s="8" t="s">
        <v>123</v>
      </c>
      <c r="H84" s="3" t="s">
        <v>5</v>
      </c>
      <c r="I84" s="3">
        <v>0</v>
      </c>
      <c r="J84" s="3" t="s">
        <v>176</v>
      </c>
      <c r="K84" s="7" t="s">
        <v>116</v>
      </c>
      <c r="L84" s="8"/>
      <c r="M84" s="3" t="s">
        <v>5</v>
      </c>
      <c r="N84" s="3">
        <v>11</v>
      </c>
      <c r="O84" s="3" t="s">
        <v>181</v>
      </c>
      <c r="P84" s="7" t="s">
        <v>116</v>
      </c>
      <c r="Q84" s="3" t="s">
        <v>5</v>
      </c>
      <c r="R84" s="3">
        <v>6</v>
      </c>
      <c r="S84" s="3" t="s">
        <v>251</v>
      </c>
      <c r="T84" s="7" t="s">
        <v>116</v>
      </c>
      <c r="U84" s="3" t="s">
        <v>5</v>
      </c>
      <c r="V84" s="3">
        <v>6</v>
      </c>
      <c r="W84" s="3" t="s">
        <v>251</v>
      </c>
      <c r="X84" s="7" t="s">
        <v>116</v>
      </c>
      <c r="Y84" s="3" t="s">
        <v>5</v>
      </c>
      <c r="Z84" s="3"/>
      <c r="AA84" s="3" t="s">
        <v>251</v>
      </c>
    </row>
    <row r="85" spans="1:27" ht="15">
      <c r="A85" s="1" t="s">
        <v>118</v>
      </c>
      <c r="B85" s="1">
        <v>2</v>
      </c>
      <c r="C85" s="3" t="s">
        <v>5</v>
      </c>
      <c r="D85" s="3">
        <v>7</v>
      </c>
      <c r="E85" s="1"/>
      <c r="F85" s="1" t="s">
        <v>118</v>
      </c>
      <c r="G85" s="1">
        <v>2</v>
      </c>
      <c r="H85" s="3" t="s">
        <v>5</v>
      </c>
      <c r="I85" s="3">
        <v>3</v>
      </c>
      <c r="J85" s="1"/>
      <c r="K85" s="7" t="s">
        <v>118</v>
      </c>
      <c r="L85" s="1"/>
      <c r="M85" s="3" t="s">
        <v>5</v>
      </c>
      <c r="N85" s="3">
        <v>8</v>
      </c>
      <c r="O85" s="1" t="s">
        <v>216</v>
      </c>
      <c r="P85" s="7" t="s">
        <v>118</v>
      </c>
      <c r="Q85" s="3" t="s">
        <v>150</v>
      </c>
      <c r="R85" s="3">
        <v>2</v>
      </c>
      <c r="S85" s="1" t="s">
        <v>252</v>
      </c>
      <c r="T85" s="7" t="s">
        <v>118</v>
      </c>
      <c r="U85" s="3" t="s">
        <v>150</v>
      </c>
      <c r="V85" s="3">
        <v>2</v>
      </c>
      <c r="W85" s="1" t="s">
        <v>252</v>
      </c>
      <c r="X85" s="7" t="s">
        <v>118</v>
      </c>
      <c r="Y85" s="3" t="s">
        <v>150</v>
      </c>
      <c r="Z85" s="3"/>
      <c r="AA85" s="1" t="s">
        <v>252</v>
      </c>
    </row>
    <row r="86" spans="1:27" ht="15">
      <c r="A86" s="1" t="s">
        <v>119</v>
      </c>
      <c r="B86" s="1">
        <v>2</v>
      </c>
      <c r="C86" s="3" t="s">
        <v>5</v>
      </c>
      <c r="D86" s="3">
        <v>9</v>
      </c>
      <c r="E86" s="1"/>
      <c r="F86" s="1" t="s">
        <v>119</v>
      </c>
      <c r="G86" s="1"/>
      <c r="H86" s="3" t="s">
        <v>5</v>
      </c>
      <c r="I86" s="3">
        <v>0</v>
      </c>
      <c r="J86" s="1" t="s">
        <v>12</v>
      </c>
      <c r="K86" s="7" t="s">
        <v>119</v>
      </c>
      <c r="L86" s="1"/>
      <c r="M86" s="3" t="s">
        <v>5</v>
      </c>
      <c r="N86" s="3">
        <v>12</v>
      </c>
      <c r="O86" s="1" t="s">
        <v>181</v>
      </c>
      <c r="P86" s="7" t="s">
        <v>119</v>
      </c>
      <c r="Q86" s="3" t="s">
        <v>5</v>
      </c>
      <c r="R86" s="3">
        <v>5</v>
      </c>
      <c r="S86" s="1" t="s">
        <v>253</v>
      </c>
      <c r="T86" s="7" t="s">
        <v>119</v>
      </c>
      <c r="U86" s="3" t="s">
        <v>5</v>
      </c>
      <c r="V86" s="3">
        <v>5</v>
      </c>
      <c r="W86" s="1" t="s">
        <v>253</v>
      </c>
      <c r="X86" s="7" t="s">
        <v>119</v>
      </c>
      <c r="Y86" s="3" t="s">
        <v>5</v>
      </c>
      <c r="Z86" s="3"/>
      <c r="AA86" s="1" t="s">
        <v>253</v>
      </c>
    </row>
    <row r="87" spans="1:27" ht="15">
      <c r="A87" s="1" t="s">
        <v>120</v>
      </c>
      <c r="B87" s="3">
        <v>2</v>
      </c>
      <c r="C87" s="3" t="s">
        <v>5</v>
      </c>
      <c r="D87" s="3">
        <v>9</v>
      </c>
      <c r="E87" s="1"/>
      <c r="F87" s="1" t="s">
        <v>120</v>
      </c>
      <c r="G87" s="3">
        <v>2</v>
      </c>
      <c r="H87" s="3" t="s">
        <v>9</v>
      </c>
      <c r="I87" s="3">
        <v>3</v>
      </c>
      <c r="J87" s="1"/>
      <c r="K87" s="7" t="s">
        <v>120</v>
      </c>
      <c r="L87" s="3"/>
      <c r="M87" s="3" t="s">
        <v>150</v>
      </c>
      <c r="N87" s="3">
        <v>2</v>
      </c>
      <c r="O87" s="1" t="s">
        <v>217</v>
      </c>
      <c r="P87" s="7" t="s">
        <v>120</v>
      </c>
      <c r="Q87" s="3" t="s">
        <v>150</v>
      </c>
      <c r="R87" s="3">
        <v>6</v>
      </c>
      <c r="S87" s="3" t="s">
        <v>254</v>
      </c>
      <c r="T87" s="7" t="s">
        <v>120</v>
      </c>
      <c r="U87" s="3" t="s">
        <v>150</v>
      </c>
      <c r="V87" s="3">
        <v>6</v>
      </c>
      <c r="W87" s="3" t="s">
        <v>254</v>
      </c>
      <c r="X87" s="7" t="s">
        <v>120</v>
      </c>
      <c r="Y87" s="3" t="s">
        <v>150</v>
      </c>
      <c r="Z87" s="3"/>
      <c r="AA87" s="3" t="s">
        <v>254</v>
      </c>
    </row>
    <row r="88" spans="1:27" ht="15">
      <c r="A88" s="1" t="s">
        <v>121</v>
      </c>
      <c r="B88" s="3" t="s">
        <v>64</v>
      </c>
      <c r="C88" s="3" t="s">
        <v>5</v>
      </c>
      <c r="D88" s="3">
        <v>10</v>
      </c>
      <c r="E88" s="1"/>
      <c r="F88" s="1" t="s">
        <v>121</v>
      </c>
      <c r="G88" s="3">
        <v>2</v>
      </c>
      <c r="H88" s="3" t="s">
        <v>150</v>
      </c>
      <c r="I88" s="3">
        <v>8</v>
      </c>
      <c r="J88" s="1"/>
      <c r="K88" s="7" t="s">
        <v>121</v>
      </c>
      <c r="L88" s="3"/>
      <c r="M88" s="3" t="s">
        <v>5</v>
      </c>
      <c r="N88" s="3">
        <v>12</v>
      </c>
      <c r="O88" s="1" t="s">
        <v>181</v>
      </c>
      <c r="P88" s="7" t="s">
        <v>121</v>
      </c>
      <c r="Q88" s="3" t="s">
        <v>5</v>
      </c>
      <c r="R88" s="3">
        <v>7</v>
      </c>
      <c r="S88" s="3" t="s">
        <v>201</v>
      </c>
      <c r="T88" s="7" t="s">
        <v>121</v>
      </c>
      <c r="U88" s="3" t="s">
        <v>5</v>
      </c>
      <c r="V88" s="3">
        <v>7</v>
      </c>
      <c r="W88" s="3" t="s">
        <v>201</v>
      </c>
      <c r="X88" s="7" t="s">
        <v>121</v>
      </c>
      <c r="Y88" s="3" t="s">
        <v>5</v>
      </c>
      <c r="Z88" s="3"/>
      <c r="AA88" s="3" t="s">
        <v>201</v>
      </c>
    </row>
    <row r="89" spans="1:5" ht="15">
      <c r="A89" s="1" t="s">
        <v>122</v>
      </c>
      <c r="B89" s="1" t="s">
        <v>59</v>
      </c>
      <c r="C89" s="6" t="s">
        <v>123</v>
      </c>
      <c r="D89" s="6">
        <v>7</v>
      </c>
      <c r="E89" s="1" t="s">
        <v>124</v>
      </c>
    </row>
    <row r="90" spans="1:27" ht="15">
      <c r="A90" s="1" t="s">
        <v>125</v>
      </c>
      <c r="B90" s="3">
        <v>2</v>
      </c>
      <c r="C90" s="3" t="s">
        <v>126</v>
      </c>
      <c r="D90" s="3">
        <v>2</v>
      </c>
      <c r="E90" s="1" t="s">
        <v>127</v>
      </c>
      <c r="F90" s="1" t="s">
        <v>125</v>
      </c>
      <c r="G90" s="6" t="s">
        <v>123</v>
      </c>
      <c r="H90" s="3" t="s">
        <v>150</v>
      </c>
      <c r="I90" s="3">
        <v>0</v>
      </c>
      <c r="J90" s="1" t="s">
        <v>177</v>
      </c>
      <c r="K90" s="7" t="s">
        <v>125</v>
      </c>
      <c r="L90" s="6"/>
      <c r="M90" s="3" t="s">
        <v>5</v>
      </c>
      <c r="N90" s="3">
        <v>4</v>
      </c>
      <c r="O90" s="1" t="s">
        <v>218</v>
      </c>
      <c r="P90" s="7" t="s">
        <v>125</v>
      </c>
      <c r="Q90" s="3" t="s">
        <v>150</v>
      </c>
      <c r="R90" s="3">
        <v>5</v>
      </c>
      <c r="S90" s="3" t="s">
        <v>224</v>
      </c>
      <c r="T90" s="7" t="s">
        <v>125</v>
      </c>
      <c r="U90" s="3" t="s">
        <v>150</v>
      </c>
      <c r="V90" s="3">
        <v>5</v>
      </c>
      <c r="W90" s="3" t="s">
        <v>224</v>
      </c>
      <c r="X90" s="7" t="s">
        <v>125</v>
      </c>
      <c r="Y90" s="3" t="s">
        <v>150</v>
      </c>
      <c r="Z90" s="3"/>
      <c r="AA90" s="3" t="s">
        <v>224</v>
      </c>
    </row>
    <row r="91" spans="1:27" ht="15">
      <c r="A91" s="1" t="s">
        <v>128</v>
      </c>
      <c r="B91" s="3">
        <v>2</v>
      </c>
      <c r="C91" s="3" t="s">
        <v>5</v>
      </c>
      <c r="D91" s="3">
        <v>4</v>
      </c>
      <c r="E91" s="1" t="s">
        <v>129</v>
      </c>
      <c r="F91" s="1" t="s">
        <v>128</v>
      </c>
      <c r="G91" s="3">
        <v>2</v>
      </c>
      <c r="H91" s="3" t="s">
        <v>5</v>
      </c>
      <c r="I91" s="3">
        <v>8</v>
      </c>
      <c r="J91" s="1"/>
      <c r="K91" s="7" t="s">
        <v>128</v>
      </c>
      <c r="L91" s="3"/>
      <c r="M91" s="3" t="s">
        <v>5</v>
      </c>
      <c r="N91" s="3">
        <v>6</v>
      </c>
      <c r="O91" s="1" t="s">
        <v>181</v>
      </c>
      <c r="P91" s="7" t="s">
        <v>128</v>
      </c>
      <c r="Q91" s="3" t="s">
        <v>5</v>
      </c>
      <c r="R91" s="3">
        <v>14</v>
      </c>
      <c r="S91" s="3" t="s">
        <v>201</v>
      </c>
      <c r="T91" s="7" t="s">
        <v>128</v>
      </c>
      <c r="U91" s="3" t="s">
        <v>5</v>
      </c>
      <c r="V91" s="3">
        <v>14</v>
      </c>
      <c r="W91" s="3" t="s">
        <v>201</v>
      </c>
      <c r="X91" s="7" t="s">
        <v>128</v>
      </c>
      <c r="Y91" s="3" t="s">
        <v>5</v>
      </c>
      <c r="Z91" s="3"/>
      <c r="AA91" s="3" t="s">
        <v>201</v>
      </c>
    </row>
    <row r="92" spans="1:27" ht="15">
      <c r="A92" s="1" t="s">
        <v>130</v>
      </c>
      <c r="B92" s="1" t="s">
        <v>8</v>
      </c>
      <c r="C92" s="6" t="s">
        <v>123</v>
      </c>
      <c r="D92" s="6"/>
      <c r="E92" s="3" t="s">
        <v>131</v>
      </c>
      <c r="F92" s="1" t="s">
        <v>130</v>
      </c>
      <c r="G92" s="6" t="s">
        <v>123</v>
      </c>
      <c r="H92" s="3" t="s">
        <v>5</v>
      </c>
      <c r="I92" s="3">
        <v>0</v>
      </c>
      <c r="J92" s="3" t="s">
        <v>12</v>
      </c>
      <c r="K92" s="7" t="s">
        <v>130</v>
      </c>
      <c r="L92" s="6"/>
      <c r="M92" s="6" t="s">
        <v>123</v>
      </c>
      <c r="N92" s="3">
        <v>0</v>
      </c>
      <c r="O92" s="3" t="s">
        <v>151</v>
      </c>
      <c r="P92" s="7" t="s">
        <v>130</v>
      </c>
      <c r="Q92" s="6" t="s">
        <v>123</v>
      </c>
      <c r="R92" s="3">
        <v>0</v>
      </c>
      <c r="S92" s="3" t="s">
        <v>208</v>
      </c>
      <c r="T92" s="7" t="s">
        <v>130</v>
      </c>
      <c r="U92" s="6" t="s">
        <v>123</v>
      </c>
      <c r="V92" s="3">
        <v>0</v>
      </c>
      <c r="W92" s="3" t="s">
        <v>208</v>
      </c>
      <c r="X92" s="7" t="s">
        <v>130</v>
      </c>
      <c r="Y92" s="6" t="s">
        <v>123</v>
      </c>
      <c r="Z92" s="3"/>
      <c r="AA92" s="3" t="s">
        <v>208</v>
      </c>
    </row>
    <row r="93" spans="1:27" ht="15">
      <c r="A93" s="1" t="s">
        <v>132</v>
      </c>
      <c r="B93" s="3" t="s">
        <v>78</v>
      </c>
      <c r="C93" s="3" t="s">
        <v>9</v>
      </c>
      <c r="D93" s="3">
        <v>4</v>
      </c>
      <c r="E93" s="3" t="s">
        <v>133</v>
      </c>
      <c r="F93" s="1" t="s">
        <v>132</v>
      </c>
      <c r="G93" s="3">
        <v>2</v>
      </c>
      <c r="H93" s="3" t="s">
        <v>5</v>
      </c>
      <c r="I93" s="3">
        <v>6</v>
      </c>
      <c r="J93" s="3"/>
      <c r="K93" s="7" t="s">
        <v>132</v>
      </c>
      <c r="L93" s="3"/>
      <c r="M93" s="3" t="s">
        <v>5</v>
      </c>
      <c r="N93" s="3">
        <v>10</v>
      </c>
      <c r="O93" s="3" t="s">
        <v>181</v>
      </c>
      <c r="P93" s="7" t="s">
        <v>132</v>
      </c>
      <c r="Q93" s="3" t="s">
        <v>5</v>
      </c>
      <c r="R93" s="3">
        <v>8</v>
      </c>
      <c r="S93" s="3" t="s">
        <v>201</v>
      </c>
      <c r="T93" s="7" t="s">
        <v>132</v>
      </c>
      <c r="U93" s="3" t="s">
        <v>5</v>
      </c>
      <c r="V93" s="3">
        <v>8</v>
      </c>
      <c r="W93" s="3" t="s">
        <v>201</v>
      </c>
      <c r="X93" s="7" t="s">
        <v>132</v>
      </c>
      <c r="Y93" s="3" t="s">
        <v>5</v>
      </c>
      <c r="Z93" s="3"/>
      <c r="AA93" s="3" t="s">
        <v>201</v>
      </c>
    </row>
    <row r="94" spans="1:5" ht="15">
      <c r="A94" s="1" t="s">
        <v>134</v>
      </c>
      <c r="B94" s="3" t="s">
        <v>78</v>
      </c>
      <c r="C94" s="3" t="s">
        <v>5</v>
      </c>
      <c r="D94" s="3">
        <v>8</v>
      </c>
      <c r="E94" s="3" t="s">
        <v>135</v>
      </c>
    </row>
    <row r="95" spans="1:5" ht="15">
      <c r="A95" s="1" t="s">
        <v>136</v>
      </c>
      <c r="B95" s="3"/>
      <c r="C95" s="3"/>
      <c r="D95" s="3">
        <v>9</v>
      </c>
      <c r="E95" s="3" t="s">
        <v>137</v>
      </c>
    </row>
    <row r="96" spans="1:27" ht="15">
      <c r="A96" s="1" t="s">
        <v>138</v>
      </c>
      <c r="B96" s="1">
        <v>2</v>
      </c>
      <c r="C96" s="3" t="s">
        <v>5</v>
      </c>
      <c r="D96" s="3">
        <v>6</v>
      </c>
      <c r="E96" s="3" t="s">
        <v>139</v>
      </c>
      <c r="F96" s="1" t="s">
        <v>138</v>
      </c>
      <c r="G96" s="1">
        <v>2</v>
      </c>
      <c r="H96" s="3" t="s">
        <v>5</v>
      </c>
      <c r="I96" s="3">
        <v>4</v>
      </c>
      <c r="J96" s="3"/>
      <c r="K96" s="7" t="s">
        <v>138</v>
      </c>
      <c r="L96" s="1"/>
      <c r="M96" s="3" t="s">
        <v>5</v>
      </c>
      <c r="N96" s="3">
        <v>9</v>
      </c>
      <c r="O96" s="3" t="s">
        <v>181</v>
      </c>
      <c r="P96" s="7" t="s">
        <v>138</v>
      </c>
      <c r="Q96" s="3" t="s">
        <v>150</v>
      </c>
      <c r="R96" s="3">
        <v>5</v>
      </c>
      <c r="S96" s="3" t="s">
        <v>255</v>
      </c>
      <c r="T96" s="7" t="s">
        <v>138</v>
      </c>
      <c r="U96" s="3" t="s">
        <v>150</v>
      </c>
      <c r="V96" s="3">
        <v>5</v>
      </c>
      <c r="W96" s="3" t="s">
        <v>255</v>
      </c>
      <c r="X96" s="7" t="s">
        <v>138</v>
      </c>
      <c r="Y96" s="3" t="s">
        <v>150</v>
      </c>
      <c r="Z96" s="3"/>
      <c r="AA96" s="3" t="s">
        <v>255</v>
      </c>
    </row>
    <row r="97" spans="1:27" ht="15">
      <c r="A97" s="1"/>
      <c r="B97" s="1"/>
      <c r="C97" s="1"/>
      <c r="D97" s="1">
        <f>SUM(D93:D96)</f>
        <v>27</v>
      </c>
      <c r="E97" s="1"/>
      <c r="F97" s="1"/>
      <c r="G97" s="1"/>
      <c r="H97" s="1"/>
      <c r="I97" s="1">
        <f>SUM(I92:I96)</f>
        <v>10</v>
      </c>
      <c r="J97" s="1"/>
      <c r="L97" s="1"/>
      <c r="M97" s="1"/>
      <c r="N97" s="1">
        <f>SUM(N92:N96)</f>
        <v>19</v>
      </c>
      <c r="O97" s="1"/>
      <c r="Q97" s="1"/>
      <c r="R97" s="1">
        <f>SUM(R83:R96)</f>
        <v>69</v>
      </c>
      <c r="S97" s="1"/>
      <c r="U97" s="1"/>
      <c r="V97" s="1">
        <f>SUM(V83:V96)</f>
        <v>69</v>
      </c>
      <c r="W97" s="1"/>
      <c r="Y97" s="1"/>
      <c r="Z97" s="1">
        <f>SUM(Z83:Z96)</f>
        <v>0</v>
      </c>
      <c r="AA97" s="1"/>
    </row>
    <row r="98" spans="1:14" ht="15">
      <c r="A98" s="1"/>
      <c r="B98" s="1"/>
      <c r="C98" s="1"/>
      <c r="D98" s="1"/>
      <c r="E98" s="1"/>
      <c r="N98">
        <f>N21+N37+N65+N81+N97</f>
        <v>430</v>
      </c>
    </row>
    <row r="99" spans="1:26" ht="15">
      <c r="A99" s="3" t="s">
        <v>140</v>
      </c>
      <c r="B99" s="3"/>
      <c r="C99" s="1"/>
      <c r="D99" s="1">
        <f>D21+D37+D65+D81+D97</f>
        <v>555</v>
      </c>
      <c r="E99" s="1"/>
      <c r="F99" t="s">
        <v>178</v>
      </c>
      <c r="H99">
        <f>86+193+250+28+10</f>
        <v>567</v>
      </c>
      <c r="R99">
        <f>R21+R37+R65+R81+R97</f>
        <v>438</v>
      </c>
      <c r="V99">
        <f>V21+V37+V65+V81+V97</f>
        <v>232</v>
      </c>
      <c r="Z99">
        <f>Z21+Z37+Z65+Z81+Z97</f>
        <v>226</v>
      </c>
    </row>
    <row r="100" spans="1:6" ht="15">
      <c r="A100" s="3" t="s">
        <v>141</v>
      </c>
      <c r="B100" s="3"/>
      <c r="C100" s="1"/>
      <c r="D100" s="1" t="s">
        <v>142</v>
      </c>
      <c r="E100" s="1">
        <f>80-12</f>
        <v>68</v>
      </c>
      <c r="F100" t="s">
        <v>179</v>
      </c>
    </row>
    <row r="101" ht="15">
      <c r="F101" s="7"/>
    </row>
    <row r="102" ht="15">
      <c r="F102" s="7"/>
    </row>
    <row r="103" ht="15">
      <c r="F10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HPUser4</dc:creator>
  <cp:keywords/>
  <dc:description/>
  <cp:lastModifiedBy>HPUser4</cp:lastModifiedBy>
  <dcterms:created xsi:type="dcterms:W3CDTF">2011-08-27T16:38:09Z</dcterms:created>
  <dcterms:modified xsi:type="dcterms:W3CDTF">2011-08-30T04:03:15Z</dcterms:modified>
  <cp:category/>
  <cp:version/>
  <cp:contentType/>
  <cp:contentStatus/>
</cp:coreProperties>
</file>